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380" yWindow="0" windowWidth="7440" windowHeight="9105"/>
  </bookViews>
  <sheets>
    <sheet name="単独" sheetId="5" r:id="rId1"/>
    <sheet name="連合栓" sheetId="3" r:id="rId2"/>
    <sheet name="給湯機流量計算書" sheetId="7" r:id="rId3"/>
  </sheets>
  <definedNames>
    <definedName name="_xlnm.Print_Area" localSheetId="1">連合栓!$A$1:$AU$156</definedName>
    <definedName name="_xlnm.Print_Area" localSheetId="0">単独!$A$1:$AX$216</definedName>
    <definedName name="_xlnm.Print_Area" localSheetId="2">給湯機流量計算書!$A$1:$H$15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<sst xmlns="http://schemas.openxmlformats.org/spreadsheetml/2006/main" xmlns:r="http://schemas.openxmlformats.org/officeDocument/2006/relationships" count="96" uniqueCount="96">
  <si>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61～80</t>
  </si>
  <si>
    <t>様式第２号の添付書類</t>
    <rPh sb="0" eb="2">
      <t>ヨウシキ</t>
    </rPh>
    <rPh sb="2" eb="3">
      <t>ダイ</t>
    </rPh>
    <rPh sb="4" eb="5">
      <t>ゴウ</t>
    </rPh>
    <rPh sb="6" eb="8">
      <t>テンプ</t>
    </rPh>
    <rPh sb="8" eb="10">
      <t>ショルイ</t>
    </rPh>
    <phoneticPr fontId="1"/>
  </si>
  <si>
    <t>分岐口径</t>
    <rPh sb="0" eb="2">
      <t>ブンキ</t>
    </rPh>
    <rPh sb="2" eb="4">
      <t>コウケイ</t>
    </rPh>
    <phoneticPr fontId="1"/>
  </si>
  <si>
    <t>水栓数</t>
    <rPh sb="0" eb="1">
      <t>スイ</t>
    </rPh>
    <rPh sb="1" eb="2">
      <t>セン</t>
    </rPh>
    <rPh sb="2" eb="3">
      <t>スウ</t>
    </rPh>
    <phoneticPr fontId="1"/>
  </si>
  <si>
    <t>φ</t>
  </si>
  <si>
    <t>㎜</t>
  </si>
  <si>
    <t>立ち上り</t>
    <rPh sb="0" eb="1">
      <t>タ</t>
    </rPh>
    <rPh sb="2" eb="3">
      <t>ア</t>
    </rPh>
    <phoneticPr fontId="1"/>
  </si>
  <si>
    <t>工事名</t>
    <rPh sb="0" eb="2">
      <t>コウジ</t>
    </rPh>
    <rPh sb="2" eb="3">
      <t>メイ</t>
    </rPh>
    <phoneticPr fontId="1"/>
  </si>
  <si>
    <t>81～100</t>
  </si>
  <si>
    <t>全流量</t>
    <rPh sb="0" eb="1">
      <t>ゼン</t>
    </rPh>
    <rPh sb="1" eb="3">
      <t>リュウリョウ</t>
    </rPh>
    <phoneticPr fontId="1"/>
  </si>
  <si>
    <t>動水</t>
    <rPh sb="0" eb="1">
      <t>ドウ</t>
    </rPh>
    <rPh sb="1" eb="2">
      <t>スイ</t>
    </rPh>
    <phoneticPr fontId="1"/>
  </si>
  <si>
    <t>使用水</t>
    <rPh sb="0" eb="2">
      <t>シヨウ</t>
    </rPh>
    <rPh sb="2" eb="3">
      <t>スイ</t>
    </rPh>
    <phoneticPr fontId="1"/>
  </si>
  <si>
    <t>戸数</t>
    <rPh sb="0" eb="2">
      <t>コスウ</t>
    </rPh>
    <phoneticPr fontId="1"/>
  </si>
  <si>
    <t>下流側</t>
    <rPh sb="0" eb="2">
      <t>カリュウ</t>
    </rPh>
    <rPh sb="2" eb="3">
      <t>ガワ</t>
    </rPh>
    <phoneticPr fontId="1"/>
  </si>
  <si>
    <t>管径</t>
    <rPh sb="0" eb="1">
      <t>カン</t>
    </rPh>
    <rPh sb="1" eb="2">
      <t>ケイ</t>
    </rPh>
    <phoneticPr fontId="1"/>
  </si>
  <si>
    <t>損失水</t>
    <rPh sb="0" eb="2">
      <t>ソンシツ</t>
    </rPh>
    <rPh sb="2" eb="3">
      <t>スイ</t>
    </rPh>
    <phoneticPr fontId="1"/>
  </si>
  <si>
    <t>区間流</t>
    <rPh sb="0" eb="1">
      <t>ク</t>
    </rPh>
    <rPh sb="1" eb="2">
      <t>カン</t>
    </rPh>
    <rPh sb="2" eb="3">
      <t>リュウ</t>
    </rPh>
    <phoneticPr fontId="1"/>
  </si>
  <si>
    <t>水　栓　数</t>
    <rPh sb="0" eb="1">
      <t>スイ</t>
    </rPh>
    <rPh sb="2" eb="3">
      <t>セン</t>
    </rPh>
    <rPh sb="4" eb="5">
      <t>スウ</t>
    </rPh>
    <phoneticPr fontId="1"/>
  </si>
  <si>
    <t>菅径</t>
    <rPh sb="0" eb="1">
      <t>カン</t>
    </rPh>
    <rPh sb="1" eb="2">
      <t>ケイ</t>
    </rPh>
    <phoneticPr fontId="1"/>
  </si>
  <si>
    <t>量比</t>
    <rPh sb="0" eb="1">
      <t>リョウ</t>
    </rPh>
    <rPh sb="1" eb="2">
      <t>ヒ</t>
    </rPh>
    <phoneticPr fontId="1"/>
  </si>
  <si>
    <t>量l/ｓ</t>
    <rPh sb="0" eb="1">
      <t>リョウ</t>
    </rPh>
    <phoneticPr fontId="1"/>
  </si>
  <si>
    <t>水栓の</t>
    <rPh sb="0" eb="1">
      <t>ミズ</t>
    </rPh>
    <rPh sb="1" eb="2">
      <t>セン</t>
    </rPh>
    <phoneticPr fontId="1"/>
  </si>
  <si>
    <t>l/ｓ</t>
  </si>
  <si>
    <t>残存水頭</t>
    <rPh sb="0" eb="2">
      <t>ザンゾン</t>
    </rPh>
    <rPh sb="2" eb="4">
      <t>スイトウ</t>
    </rPh>
    <phoneticPr fontId="1"/>
  </si>
  <si>
    <t/>
  </si>
  <si>
    <t>合計</t>
    <rPh sb="0" eb="2">
      <t>ゴウケイ</t>
    </rPh>
    <phoneticPr fontId="1"/>
  </si>
  <si>
    <t>～</t>
  </si>
  <si>
    <t>確認印</t>
    <rPh sb="0" eb="2">
      <t>カクニン</t>
    </rPh>
    <rPh sb="2" eb="3">
      <t>イン</t>
    </rPh>
    <phoneticPr fontId="1"/>
  </si>
  <si>
    <t>戸　　　数</t>
    <rPh sb="0" eb="5">
      <t>コスウ</t>
    </rPh>
    <phoneticPr fontId="1"/>
  </si>
  <si>
    <t>(ｍ)</t>
  </si>
  <si>
    <t>31～40</t>
  </si>
  <si>
    <t>勾配</t>
    <rPh sb="0" eb="2">
      <t>コウバイ</t>
    </rPh>
    <phoneticPr fontId="1"/>
  </si>
  <si>
    <t>頭(ｍ)</t>
    <rPh sb="0" eb="1">
      <t>トウ</t>
    </rPh>
    <phoneticPr fontId="1"/>
  </si>
  <si>
    <t>所要水</t>
    <rPh sb="0" eb="2">
      <t>ショヨウ</t>
    </rPh>
    <rPh sb="2" eb="3">
      <t>スイ</t>
    </rPh>
    <phoneticPr fontId="1"/>
  </si>
  <si>
    <t>最大</t>
    <rPh sb="0" eb="2">
      <t>サイダイ</t>
    </rPh>
    <phoneticPr fontId="1"/>
  </si>
  <si>
    <t>損失</t>
    <rPh sb="0" eb="2">
      <t>ソンシツ</t>
    </rPh>
    <phoneticPr fontId="1"/>
  </si>
  <si>
    <t>流 量 計 算 書 （単独の場合　）</t>
    <rPh sb="0" eb="1">
      <t>リュウ</t>
    </rPh>
    <rPh sb="2" eb="3">
      <t>リョウ</t>
    </rPh>
    <rPh sb="4" eb="5">
      <t>ケイ</t>
    </rPh>
    <rPh sb="6" eb="7">
      <t>サン</t>
    </rPh>
    <rPh sb="8" eb="9">
      <t>ショ</t>
    </rPh>
    <rPh sb="11" eb="13">
      <t>タンドク</t>
    </rPh>
    <rPh sb="14" eb="16">
      <t>バアイ</t>
    </rPh>
    <phoneticPr fontId="1"/>
  </si>
  <si>
    <t>区　間</t>
    <rPh sb="0" eb="1">
      <t>ク</t>
    </rPh>
    <rPh sb="2" eb="3">
      <t>カン</t>
    </rPh>
    <phoneticPr fontId="1"/>
  </si>
  <si>
    <t>×</t>
  </si>
  <si>
    <t>同時使用率</t>
    <rPh sb="0" eb="2">
      <t>ドウジ</t>
    </rPh>
    <rPh sb="2" eb="5">
      <t>シヨウリツ</t>
    </rPh>
    <phoneticPr fontId="1"/>
  </si>
  <si>
    <t>特殊器具の種類</t>
    <rPh sb="0" eb="2">
      <t>トクシュ</t>
    </rPh>
    <rPh sb="2" eb="4">
      <t>キグ</t>
    </rPh>
    <rPh sb="5" eb="7">
      <t>シュルイ</t>
    </rPh>
    <phoneticPr fontId="1"/>
  </si>
  <si>
    <t>使用水量比</t>
    <rPh sb="0" eb="2">
      <t>シヨウ</t>
    </rPh>
    <rPh sb="2" eb="4">
      <t>スイリョウ</t>
    </rPh>
    <rPh sb="4" eb="5">
      <t>ヒ</t>
    </rPh>
    <phoneticPr fontId="1"/>
  </si>
  <si>
    <t>区間流量 ＝ 全流量 ×下流側連合栓同時使用率</t>
    <rPh sb="0" eb="1">
      <t>ク</t>
    </rPh>
    <rPh sb="1" eb="2">
      <t>カン</t>
    </rPh>
    <rPh sb="2" eb="4">
      <t>リュウリョウ</t>
    </rPh>
    <rPh sb="7" eb="8">
      <t>ゼン</t>
    </rPh>
    <rPh sb="8" eb="10">
      <t>リュウリョウ</t>
    </rPh>
    <rPh sb="12" eb="14">
      <t>カリュウ</t>
    </rPh>
    <rPh sb="14" eb="15">
      <t>ガワ</t>
    </rPh>
    <rPh sb="15" eb="17">
      <t>レンゴウ</t>
    </rPh>
    <rPh sb="17" eb="18">
      <t>セン</t>
    </rPh>
    <rPh sb="18" eb="20">
      <t>ドウジ</t>
    </rPh>
    <rPh sb="20" eb="23">
      <t>シヨウリツ</t>
    </rPh>
    <phoneticPr fontId="1"/>
  </si>
  <si>
    <t>合　　　計</t>
    <rPh sb="0" eb="1">
      <t>ゴウ</t>
    </rPh>
    <rPh sb="4" eb="5">
      <t>ケイ</t>
    </rPh>
    <phoneticPr fontId="1"/>
  </si>
  <si>
    <t>区　間　直　管　換　算　長　(m)</t>
    <rPh sb="0" eb="1">
      <t>ク</t>
    </rPh>
    <rPh sb="2" eb="3">
      <t>カン</t>
    </rPh>
    <rPh sb="4" eb="5">
      <t>チョッ</t>
    </rPh>
    <rPh sb="6" eb="7">
      <t>カン</t>
    </rPh>
    <rPh sb="8" eb="9">
      <t>ガン</t>
    </rPh>
    <rPh sb="10" eb="11">
      <t>サン</t>
    </rPh>
    <rPh sb="12" eb="13">
      <t>チョウ</t>
    </rPh>
    <phoneticPr fontId="1"/>
  </si>
  <si>
    <t>最　大　損　失　水　頭　　合計　　A</t>
    <rPh sb="0" eb="1">
      <t>サイ</t>
    </rPh>
    <rPh sb="2" eb="3">
      <t>ダイ</t>
    </rPh>
    <rPh sb="4" eb="5">
      <t>ソン</t>
    </rPh>
    <rPh sb="6" eb="7">
      <t>シツ</t>
    </rPh>
    <rPh sb="8" eb="9">
      <t>スイ</t>
    </rPh>
    <rPh sb="10" eb="11">
      <t>アタマ</t>
    </rPh>
    <rPh sb="13" eb="15">
      <t>ゴウケイ</t>
    </rPh>
    <phoneticPr fontId="1"/>
  </si>
  <si>
    <t>指定工事業者名　（</t>
    <rPh sb="0" eb="2">
      <t>シテイ</t>
    </rPh>
    <rPh sb="2" eb="4">
      <t>コウジ</t>
    </rPh>
    <rPh sb="4" eb="6">
      <t>ギョウシャ</t>
    </rPh>
    <rPh sb="6" eb="7">
      <t>メイ</t>
    </rPh>
    <phoneticPr fontId="1"/>
  </si>
  <si>
    <t>区間流量 ＝ 全流量 ÷ 下流側水栓数 × 水量比</t>
    <rPh sb="0" eb="1">
      <t>ク</t>
    </rPh>
    <rPh sb="1" eb="2">
      <t>カン</t>
    </rPh>
    <rPh sb="2" eb="4">
      <t>リュウリョウ</t>
    </rPh>
    <rPh sb="7" eb="8">
      <t>ゼン</t>
    </rPh>
    <rPh sb="8" eb="10">
      <t>リュウリョウ</t>
    </rPh>
    <rPh sb="13" eb="15">
      <t>カリュウ</t>
    </rPh>
    <rPh sb="15" eb="16">
      <t>ガワ</t>
    </rPh>
    <rPh sb="16" eb="17">
      <t>スイ</t>
    </rPh>
    <rPh sb="17" eb="18">
      <t>セン</t>
    </rPh>
    <rPh sb="18" eb="19">
      <t>スウ</t>
    </rPh>
    <rPh sb="22" eb="24">
      <t>スイリョウ</t>
    </rPh>
    <rPh sb="24" eb="25">
      <t>ヒ</t>
    </rPh>
    <phoneticPr fontId="1"/>
  </si>
  <si>
    <t>担当者（</t>
    <rPh sb="0" eb="3">
      <t>タントウシャ</t>
    </rPh>
    <phoneticPr fontId="1"/>
  </si>
  <si>
    <t>ﾒｰﾀｰ口径</t>
    <rPh sb="4" eb="6">
      <t>コウケイ</t>
    </rPh>
    <phoneticPr fontId="1"/>
  </si>
  <si>
    <t>水栓数</t>
    <rPh sb="0" eb="3">
      <t>スイセンスウ</t>
    </rPh>
    <phoneticPr fontId="1"/>
  </si>
  <si>
    <t>使用水量比</t>
    <rPh sb="0" eb="2">
      <t>シヨウ</t>
    </rPh>
    <rPh sb="2" eb="5">
      <t>スイリョウヒ</t>
    </rPh>
    <phoneticPr fontId="1"/>
  </si>
  <si>
    <t>4～10</t>
  </si>
  <si>
    <t>流量</t>
    <rPh sb="0" eb="2">
      <t>リュウリョウ</t>
    </rPh>
    <phoneticPr fontId="1"/>
  </si>
  <si>
    <t xml:space="preserve"> 所　要　水　頭　 　　　  　　 　　　 Ｂ　</t>
    <rPh sb="1" eb="2">
      <t>トコロ</t>
    </rPh>
    <rPh sb="3" eb="4">
      <t>ヨウ</t>
    </rPh>
    <rPh sb="5" eb="6">
      <t>スイ</t>
    </rPh>
    <rPh sb="7" eb="8">
      <t>アタマ</t>
    </rPh>
    <phoneticPr fontId="1"/>
  </si>
  <si>
    <t>連合戸数</t>
    <rPh sb="0" eb="2">
      <t>レンゴウ</t>
    </rPh>
    <rPh sb="2" eb="4">
      <t>コスウ</t>
    </rPh>
    <phoneticPr fontId="1"/>
  </si>
  <si>
    <t xml:space="preserve">水栓数 </t>
    <rPh sb="0" eb="1">
      <t>スイ</t>
    </rPh>
    <rPh sb="1" eb="2">
      <t>セン</t>
    </rPh>
    <rPh sb="2" eb="3">
      <t>スウ</t>
    </rPh>
    <phoneticPr fontId="1"/>
  </si>
  <si>
    <t xml:space="preserve">連 合 栓 流 量 計 算 書 </t>
    <rPh sb="0" eb="3">
      <t>レンゴウ</t>
    </rPh>
    <rPh sb="4" eb="5">
      <t>セン</t>
    </rPh>
    <rPh sb="6" eb="7">
      <t>リュウ</t>
    </rPh>
    <rPh sb="8" eb="9">
      <t>リョウ</t>
    </rPh>
    <rPh sb="10" eb="11">
      <t>ケイ</t>
    </rPh>
    <rPh sb="12" eb="13">
      <t>サン</t>
    </rPh>
    <rPh sb="14" eb="15">
      <t>ショ</t>
    </rPh>
    <phoneticPr fontId="1"/>
  </si>
  <si>
    <t>×　　</t>
  </si>
  <si>
    <t>)</t>
  </si>
  <si>
    <t>1～3</t>
  </si>
  <si>
    <t>11～20</t>
  </si>
  <si>
    <t>21～30</t>
  </si>
  <si>
    <t>41～60</t>
  </si>
  <si>
    <t>同時</t>
    <rPh sb="0" eb="2">
      <t>ドウジ</t>
    </rPh>
    <phoneticPr fontId="1"/>
  </si>
  <si>
    <t>使用率</t>
    <rPh sb="0" eb="3">
      <t>シヨウリツ</t>
    </rPh>
    <phoneticPr fontId="1"/>
  </si>
  <si>
    <t>A　×　安 全 率1.10　 　 　   　　　Ｂ</t>
    <rPh sb="4" eb="5">
      <t>ヤス</t>
    </rPh>
    <rPh sb="6" eb="7">
      <t>ゼン</t>
    </rPh>
    <rPh sb="8" eb="9">
      <t>リツ</t>
    </rPh>
    <phoneticPr fontId="1"/>
  </si>
  <si>
    <t>A　×　安 全 率1.10　 　   　  　　 Ｂ</t>
    <rPh sb="4" eb="5">
      <t>ヤス</t>
    </rPh>
    <rPh sb="6" eb="7">
      <t>ゼン</t>
    </rPh>
    <rPh sb="8" eb="9">
      <t>リツ</t>
    </rPh>
    <phoneticPr fontId="1"/>
  </si>
  <si>
    <t>φ13</t>
  </si>
  <si>
    <t>φ20</t>
  </si>
  <si>
    <t>φ25</t>
  </si>
  <si>
    <t>φ30</t>
  </si>
  <si>
    <t>φ40</t>
  </si>
  <si>
    <t>φ50</t>
  </si>
  <si>
    <t>φ75</t>
  </si>
  <si>
    <t>φ100</t>
  </si>
  <si>
    <t>φ16</t>
  </si>
  <si>
    <t>給湯機の流量計算書</t>
    <rPh sb="0" eb="3">
      <t>キュウトウキ</t>
    </rPh>
    <rPh sb="4" eb="6">
      <t>リュウリョウ</t>
    </rPh>
    <rPh sb="6" eb="9">
      <t>ケイサンショ</t>
    </rPh>
    <phoneticPr fontId="1"/>
  </si>
  <si>
    <t>用　　途</t>
    <rPh sb="0" eb="4">
      <t>ヨウト</t>
    </rPh>
    <phoneticPr fontId="1"/>
  </si>
  <si>
    <t>口径</t>
    <rPh sb="0" eb="2">
      <t>コウケイ</t>
    </rPh>
    <phoneticPr fontId="1"/>
  </si>
  <si>
    <t>給湯流用(L/sec)</t>
    <rPh sb="0" eb="2">
      <t>キュウトウ</t>
    </rPh>
    <rPh sb="2" eb="4">
      <t>リュウヨウ</t>
    </rPh>
    <phoneticPr fontId="1"/>
  </si>
  <si>
    <t>台所流し</t>
    <rPh sb="0" eb="2">
      <t>ダイドコロ</t>
    </rPh>
    <rPh sb="2" eb="3">
      <t>ナガ</t>
    </rPh>
    <phoneticPr fontId="1"/>
  </si>
  <si>
    <t>風呂浴槽混合栓</t>
    <rPh sb="0" eb="2">
      <t>フロ</t>
    </rPh>
    <rPh sb="2" eb="4">
      <t>ヨクソウ</t>
    </rPh>
    <rPh sb="4" eb="6">
      <t>コンゴウ</t>
    </rPh>
    <rPh sb="6" eb="7">
      <t>セン</t>
    </rPh>
    <phoneticPr fontId="1"/>
  </si>
  <si>
    <t>風呂洗い場混合栓</t>
    <rPh sb="0" eb="2">
      <t>フロ</t>
    </rPh>
    <rPh sb="2" eb="5">
      <t>アライバ</t>
    </rPh>
    <rPh sb="5" eb="7">
      <t>コンゴウ</t>
    </rPh>
    <rPh sb="7" eb="8">
      <t>セン</t>
    </rPh>
    <phoneticPr fontId="1"/>
  </si>
  <si>
    <t>洗面台1F</t>
    <rPh sb="0" eb="3">
      <t>センメンダイ</t>
    </rPh>
    <phoneticPr fontId="1"/>
  </si>
  <si>
    <t>洗面台2F</t>
    <rPh sb="0" eb="3">
      <t>センメンダイ</t>
    </rPh>
    <phoneticPr fontId="1"/>
  </si>
  <si>
    <t>洗濯</t>
    <rPh sb="0" eb="2">
      <t>センタク</t>
    </rPh>
    <phoneticPr fontId="1"/>
  </si>
  <si>
    <t>合　　　計</t>
    <rPh sb="0" eb="5">
      <t>ゴウケイ</t>
    </rPh>
    <phoneticPr fontId="1"/>
  </si>
  <si>
    <t>①</t>
  </si>
  <si>
    <t>②</t>
  </si>
  <si>
    <t>③</t>
  </si>
  <si>
    <t>給湯流量(L/sec)</t>
    <rPh sb="0" eb="2">
      <t>キュウトウ</t>
    </rPh>
    <rPh sb="2" eb="4">
      <t>リュウリョウ</t>
    </rPh>
    <phoneticPr fontId="1"/>
  </si>
  <si>
    <t>(②/①)×③)</t>
  </si>
  <si>
    <t>φ150</t>
  </si>
  <si>
    <t>φ200</t>
  </si>
  <si>
    <t>直管換算合計（ｍ）</t>
    <rPh sb="0" eb="1">
      <t>チョク</t>
    </rPh>
    <rPh sb="1" eb="2">
      <t>クダ</t>
    </rPh>
    <rPh sb="2" eb="4">
      <t>カンサン</t>
    </rPh>
    <rPh sb="4" eb="6">
      <t>ゴウケイ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</si>
</sst>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;[Red]0.0"/>
    <numFmt numFmtId="177" formatCode="0.0"/>
    <numFmt numFmtId="178" formatCode="0.00_);[Red]\(0.00\)"/>
    <numFmt numFmtId="179" formatCode="0.00;[Red]0.00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/>
    </xf>
    <xf numFmtId="177" fontId="2" fillId="0" borderId="4" xfId="0" applyNumberFormat="1" applyFont="1" applyFill="1" applyBorder="1" applyAlignment="1">
      <alignment horizontal="center"/>
    </xf>
    <xf numFmtId="177" fontId="2" fillId="0" borderId="5" xfId="0" applyNumberFormat="1" applyFont="1" applyFill="1" applyBorder="1" applyAlignment="1">
      <alignment horizontal="center"/>
    </xf>
    <xf numFmtId="177" fontId="2" fillId="0" borderId="6" xfId="0" applyNumberFormat="1" applyFont="1" applyFill="1" applyBorder="1" applyAlignment="1">
      <alignment horizontal="center"/>
    </xf>
    <xf numFmtId="177" fontId="2" fillId="0" borderId="7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/>
      <protection locked="0"/>
    </xf>
    <xf numFmtId="177" fontId="2" fillId="0" borderId="2" xfId="0" applyNumberFormat="1" applyFont="1" applyFill="1" applyBorder="1" applyAlignment="1" applyProtection="1">
      <alignment horizontal="center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/>
      <protection locked="0"/>
    </xf>
    <xf numFmtId="177" fontId="2" fillId="0" borderId="5" xfId="0" applyNumberFormat="1" applyFont="1" applyFill="1" applyBorder="1" applyAlignment="1" applyProtection="1">
      <alignment horizontal="center"/>
      <protection locked="0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/>
      <protection locked="0"/>
    </xf>
    <xf numFmtId="177" fontId="2" fillId="0" borderId="7" xfId="0" applyNumberFormat="1" applyFont="1" applyFill="1" applyBorder="1" applyAlignment="1" applyProtection="1">
      <alignment horizontal="center"/>
      <protection locked="0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shrinkToFit="1"/>
      <protection locked="0"/>
    </xf>
    <xf numFmtId="178" fontId="3" fillId="0" borderId="2" xfId="0" applyNumberFormat="1" applyFont="1" applyFill="1" applyBorder="1" applyAlignment="1" applyProtection="1">
      <alignment horizontal="center" shrinkToFit="1"/>
      <protection locked="0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shrinkToFit="1"/>
      <protection locked="0"/>
    </xf>
    <xf numFmtId="178" fontId="3" fillId="0" borderId="5" xfId="0" applyNumberFormat="1" applyFont="1" applyFill="1" applyBorder="1" applyAlignment="1" applyProtection="1">
      <alignment horizontal="center" shrinkToFit="1"/>
      <protection locked="0"/>
    </xf>
    <xf numFmtId="178" fontId="0" fillId="0" borderId="5" xfId="0" applyNumberFormat="1" applyFont="1" applyFill="1" applyBorder="1" applyAlignment="1" applyProtection="1">
      <alignment shrinkToFit="1"/>
      <protection locked="0"/>
    </xf>
    <xf numFmtId="178" fontId="2" fillId="0" borderId="4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79" fontId="2" fillId="0" borderId="5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shrinkToFit="1"/>
    </xf>
    <xf numFmtId="178" fontId="3" fillId="0" borderId="5" xfId="0" applyNumberFormat="1" applyFont="1" applyFill="1" applyBorder="1" applyAlignment="1">
      <alignment shrinkToFit="1"/>
    </xf>
    <xf numFmtId="178" fontId="2" fillId="0" borderId="4" xfId="0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78" fontId="3" fillId="0" borderId="0" xfId="0" applyNumberFormat="1" applyFont="1" applyFill="1" applyBorder="1" applyAlignment="1" applyProtection="1">
      <alignment horizontal="center" shrinkToFit="1"/>
      <protection locked="0"/>
    </xf>
    <xf numFmtId="179" fontId="2" fillId="0" borderId="4" xfId="0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9" fontId="2" fillId="0" borderId="6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78" fontId="2" fillId="0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2" fontId="2" fillId="0" borderId="10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vertical="center"/>
    </xf>
    <xf numFmtId="0" fontId="6" fillId="0" borderId="19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85725</xdr:colOff>
      <xdr:row>49</xdr:row>
      <xdr:rowOff>104775</xdr:rowOff>
    </xdr:from>
    <xdr:to xmlns:xdr="http://schemas.openxmlformats.org/drawingml/2006/spreadsheetDrawing">
      <xdr:col>4</xdr:col>
      <xdr:colOff>85725</xdr:colOff>
      <xdr:row>52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009650" y="723519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114300</xdr:rowOff>
    </xdr:from>
    <xdr:to xmlns:xdr="http://schemas.openxmlformats.org/drawingml/2006/spreadsheetDrawing">
      <xdr:col>7</xdr:col>
      <xdr:colOff>104775</xdr:colOff>
      <xdr:row>52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>
        <a:xfrm>
          <a:off x="149542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114300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4" name="Line 5"/>
        <xdr:cNvSpPr>
          <a:spLocks noChangeShapeType="1"/>
        </xdr:cNvSpPr>
      </xdr:nvSpPr>
      <xdr:spPr>
        <a:xfrm>
          <a:off x="1962150" y="724471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114300</xdr:rowOff>
    </xdr:from>
    <xdr:to xmlns:xdr="http://schemas.openxmlformats.org/drawingml/2006/spreadsheetDrawing">
      <xdr:col>13</xdr:col>
      <xdr:colOff>47625</xdr:colOff>
      <xdr:row>52</xdr:row>
      <xdr:rowOff>9525</xdr:rowOff>
    </xdr:to>
    <xdr:sp macro="" textlink="">
      <xdr:nvSpPr>
        <xdr:cNvPr id="5" name="Line 7"/>
        <xdr:cNvSpPr>
          <a:spLocks noChangeShapeType="1"/>
        </xdr:cNvSpPr>
      </xdr:nvSpPr>
      <xdr:spPr>
        <a:xfrm>
          <a:off x="240982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114300</xdr:rowOff>
    </xdr:from>
    <xdr:to xmlns:xdr="http://schemas.openxmlformats.org/drawingml/2006/spreadsheetDrawing">
      <xdr:col>16</xdr:col>
      <xdr:colOff>57150</xdr:colOff>
      <xdr:row>52</xdr:row>
      <xdr:rowOff>9525</xdr:rowOff>
    </xdr:to>
    <xdr:sp macro="" textlink="">
      <xdr:nvSpPr>
        <xdr:cNvPr id="6" name="Line 8"/>
        <xdr:cNvSpPr>
          <a:spLocks noChangeShapeType="1"/>
        </xdr:cNvSpPr>
      </xdr:nvSpPr>
      <xdr:spPr>
        <a:xfrm>
          <a:off x="290512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114300</xdr:rowOff>
    </xdr:from>
    <xdr:to xmlns:xdr="http://schemas.openxmlformats.org/drawingml/2006/spreadsheetDrawing">
      <xdr:col>19</xdr:col>
      <xdr:colOff>57150</xdr:colOff>
      <xdr:row>52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>
        <a:xfrm>
          <a:off x="3390900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49</xdr:row>
      <xdr:rowOff>114300</xdr:rowOff>
    </xdr:from>
    <xdr:to xmlns:xdr="http://schemas.openxmlformats.org/drawingml/2006/spreadsheetDrawing">
      <xdr:col>22</xdr:col>
      <xdr:colOff>57150</xdr:colOff>
      <xdr:row>52</xdr:row>
      <xdr:rowOff>9525</xdr:rowOff>
    </xdr:to>
    <xdr:sp macro="" textlink="">
      <xdr:nvSpPr>
        <xdr:cNvPr id="8" name="Line 10"/>
        <xdr:cNvSpPr>
          <a:spLocks noChangeShapeType="1"/>
        </xdr:cNvSpPr>
      </xdr:nvSpPr>
      <xdr:spPr>
        <a:xfrm>
          <a:off x="3886200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49</xdr:row>
      <xdr:rowOff>114300</xdr:rowOff>
    </xdr:from>
    <xdr:to xmlns:xdr="http://schemas.openxmlformats.org/drawingml/2006/spreadsheetDrawing">
      <xdr:col>25</xdr:col>
      <xdr:colOff>47625</xdr:colOff>
      <xdr:row>52</xdr:row>
      <xdr:rowOff>9525</xdr:rowOff>
    </xdr:to>
    <xdr:sp macro="" textlink="">
      <xdr:nvSpPr>
        <xdr:cNvPr id="9" name="Line 11"/>
        <xdr:cNvSpPr>
          <a:spLocks noChangeShapeType="1"/>
        </xdr:cNvSpPr>
      </xdr:nvSpPr>
      <xdr:spPr>
        <a:xfrm>
          <a:off x="4343400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49</xdr:row>
      <xdr:rowOff>114300</xdr:rowOff>
    </xdr:from>
    <xdr:to xmlns:xdr="http://schemas.openxmlformats.org/drawingml/2006/spreadsheetDrawing">
      <xdr:col>28</xdr:col>
      <xdr:colOff>76200</xdr:colOff>
      <xdr:row>52</xdr:row>
      <xdr:rowOff>9525</xdr:rowOff>
    </xdr:to>
    <xdr:sp macro="" textlink="">
      <xdr:nvSpPr>
        <xdr:cNvPr id="10" name="Line 12"/>
        <xdr:cNvSpPr>
          <a:spLocks noChangeShapeType="1"/>
        </xdr:cNvSpPr>
      </xdr:nvSpPr>
      <xdr:spPr>
        <a:xfrm>
          <a:off x="4838700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49</xdr:row>
      <xdr:rowOff>114300</xdr:rowOff>
    </xdr:from>
    <xdr:to xmlns:xdr="http://schemas.openxmlformats.org/drawingml/2006/spreadsheetDrawing">
      <xdr:col>31</xdr:col>
      <xdr:colOff>95250</xdr:colOff>
      <xdr:row>52</xdr:row>
      <xdr:rowOff>9525</xdr:rowOff>
    </xdr:to>
    <xdr:sp macro="" textlink="">
      <xdr:nvSpPr>
        <xdr:cNvPr id="11" name="Line 13"/>
        <xdr:cNvSpPr>
          <a:spLocks noChangeShapeType="1"/>
        </xdr:cNvSpPr>
      </xdr:nvSpPr>
      <xdr:spPr>
        <a:xfrm>
          <a:off x="532447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49</xdr:row>
      <xdr:rowOff>114300</xdr:rowOff>
    </xdr:from>
    <xdr:to xmlns:xdr="http://schemas.openxmlformats.org/drawingml/2006/spreadsheetDrawing">
      <xdr:col>34</xdr:col>
      <xdr:colOff>133350</xdr:colOff>
      <xdr:row>52</xdr:row>
      <xdr:rowOff>9525</xdr:rowOff>
    </xdr:to>
    <xdr:sp macro="" textlink="">
      <xdr:nvSpPr>
        <xdr:cNvPr id="12" name="Line 14"/>
        <xdr:cNvSpPr>
          <a:spLocks noChangeShapeType="1"/>
        </xdr:cNvSpPr>
      </xdr:nvSpPr>
      <xdr:spPr>
        <a:xfrm>
          <a:off x="5829300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49</xdr:row>
      <xdr:rowOff>114300</xdr:rowOff>
    </xdr:from>
    <xdr:to xmlns:xdr="http://schemas.openxmlformats.org/drawingml/2006/spreadsheetDrawing">
      <xdr:col>38</xdr:col>
      <xdr:colOff>57150</xdr:colOff>
      <xdr:row>52</xdr:row>
      <xdr:rowOff>9525</xdr:rowOff>
    </xdr:to>
    <xdr:sp macro="" textlink="">
      <xdr:nvSpPr>
        <xdr:cNvPr id="13" name="Line 15"/>
        <xdr:cNvSpPr>
          <a:spLocks noChangeShapeType="1"/>
        </xdr:cNvSpPr>
      </xdr:nvSpPr>
      <xdr:spPr>
        <a:xfrm>
          <a:off x="639127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123825</xdr:colOff>
      <xdr:row>49</xdr:row>
      <xdr:rowOff>114300</xdr:rowOff>
    </xdr:from>
    <xdr:to xmlns:xdr="http://schemas.openxmlformats.org/drawingml/2006/spreadsheetDrawing">
      <xdr:col>41</xdr:col>
      <xdr:colOff>123825</xdr:colOff>
      <xdr:row>52</xdr:row>
      <xdr:rowOff>9525</xdr:rowOff>
    </xdr:to>
    <xdr:sp macro="" textlink="">
      <xdr:nvSpPr>
        <xdr:cNvPr id="14" name="Line 16"/>
        <xdr:cNvSpPr>
          <a:spLocks noChangeShapeType="1"/>
        </xdr:cNvSpPr>
      </xdr:nvSpPr>
      <xdr:spPr>
        <a:xfrm>
          <a:off x="6924675" y="724471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103</xdr:row>
      <xdr:rowOff>104775</xdr:rowOff>
    </xdr:from>
    <xdr:to xmlns:xdr="http://schemas.openxmlformats.org/drawingml/2006/spreadsheetDrawing">
      <xdr:col>4</xdr:col>
      <xdr:colOff>85725</xdr:colOff>
      <xdr:row>106</xdr:row>
      <xdr:rowOff>9525</xdr:rowOff>
    </xdr:to>
    <xdr:sp macro="" textlink="">
      <xdr:nvSpPr>
        <xdr:cNvPr id="15" name="Line 21"/>
        <xdr:cNvSpPr>
          <a:spLocks noChangeShapeType="1"/>
        </xdr:cNvSpPr>
      </xdr:nvSpPr>
      <xdr:spPr>
        <a:xfrm>
          <a:off x="1009650" y="1492758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103</xdr:row>
      <xdr:rowOff>114300</xdr:rowOff>
    </xdr:from>
    <xdr:to xmlns:xdr="http://schemas.openxmlformats.org/drawingml/2006/spreadsheetDrawing">
      <xdr:col>7</xdr:col>
      <xdr:colOff>104775</xdr:colOff>
      <xdr:row>106</xdr:row>
      <xdr:rowOff>9525</xdr:rowOff>
    </xdr:to>
    <xdr:sp macro="" textlink="">
      <xdr:nvSpPr>
        <xdr:cNvPr id="16" name="Line 22"/>
        <xdr:cNvSpPr>
          <a:spLocks noChangeShapeType="1"/>
        </xdr:cNvSpPr>
      </xdr:nvSpPr>
      <xdr:spPr>
        <a:xfrm>
          <a:off x="149542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103</xdr:row>
      <xdr:rowOff>114300</xdr:rowOff>
    </xdr:from>
    <xdr:to xmlns:xdr="http://schemas.openxmlformats.org/drawingml/2006/spreadsheetDrawing">
      <xdr:col>10</xdr:col>
      <xdr:colOff>85725</xdr:colOff>
      <xdr:row>106</xdr:row>
      <xdr:rowOff>0</xdr:rowOff>
    </xdr:to>
    <xdr:sp macro="" textlink="">
      <xdr:nvSpPr>
        <xdr:cNvPr id="17" name="Line 23"/>
        <xdr:cNvSpPr>
          <a:spLocks noChangeShapeType="1"/>
        </xdr:cNvSpPr>
      </xdr:nvSpPr>
      <xdr:spPr>
        <a:xfrm>
          <a:off x="1962150" y="1493710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103</xdr:row>
      <xdr:rowOff>114300</xdr:rowOff>
    </xdr:from>
    <xdr:to xmlns:xdr="http://schemas.openxmlformats.org/drawingml/2006/spreadsheetDrawing">
      <xdr:col>13</xdr:col>
      <xdr:colOff>47625</xdr:colOff>
      <xdr:row>106</xdr:row>
      <xdr:rowOff>9525</xdr:rowOff>
    </xdr:to>
    <xdr:sp macro="" textlink="">
      <xdr:nvSpPr>
        <xdr:cNvPr id="18" name="Line 24"/>
        <xdr:cNvSpPr>
          <a:spLocks noChangeShapeType="1"/>
        </xdr:cNvSpPr>
      </xdr:nvSpPr>
      <xdr:spPr>
        <a:xfrm>
          <a:off x="240982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103</xdr:row>
      <xdr:rowOff>114300</xdr:rowOff>
    </xdr:from>
    <xdr:to xmlns:xdr="http://schemas.openxmlformats.org/drawingml/2006/spreadsheetDrawing">
      <xdr:col>16</xdr:col>
      <xdr:colOff>57150</xdr:colOff>
      <xdr:row>106</xdr:row>
      <xdr:rowOff>9525</xdr:rowOff>
    </xdr:to>
    <xdr:sp macro="" textlink="">
      <xdr:nvSpPr>
        <xdr:cNvPr id="19" name="Line 25"/>
        <xdr:cNvSpPr>
          <a:spLocks noChangeShapeType="1"/>
        </xdr:cNvSpPr>
      </xdr:nvSpPr>
      <xdr:spPr>
        <a:xfrm>
          <a:off x="290512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103</xdr:row>
      <xdr:rowOff>114300</xdr:rowOff>
    </xdr:from>
    <xdr:to xmlns:xdr="http://schemas.openxmlformats.org/drawingml/2006/spreadsheetDrawing">
      <xdr:col>19</xdr:col>
      <xdr:colOff>57150</xdr:colOff>
      <xdr:row>106</xdr:row>
      <xdr:rowOff>9525</xdr:rowOff>
    </xdr:to>
    <xdr:sp macro="" textlink="">
      <xdr:nvSpPr>
        <xdr:cNvPr id="20" name="Line 26"/>
        <xdr:cNvSpPr>
          <a:spLocks noChangeShapeType="1"/>
        </xdr:cNvSpPr>
      </xdr:nvSpPr>
      <xdr:spPr>
        <a:xfrm>
          <a:off x="3390900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103</xdr:row>
      <xdr:rowOff>114300</xdr:rowOff>
    </xdr:from>
    <xdr:to xmlns:xdr="http://schemas.openxmlformats.org/drawingml/2006/spreadsheetDrawing">
      <xdr:col>22</xdr:col>
      <xdr:colOff>57150</xdr:colOff>
      <xdr:row>106</xdr:row>
      <xdr:rowOff>9525</xdr:rowOff>
    </xdr:to>
    <xdr:sp macro="" textlink="">
      <xdr:nvSpPr>
        <xdr:cNvPr id="21" name="Line 27"/>
        <xdr:cNvSpPr>
          <a:spLocks noChangeShapeType="1"/>
        </xdr:cNvSpPr>
      </xdr:nvSpPr>
      <xdr:spPr>
        <a:xfrm>
          <a:off x="3886200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103</xdr:row>
      <xdr:rowOff>114300</xdr:rowOff>
    </xdr:from>
    <xdr:to xmlns:xdr="http://schemas.openxmlformats.org/drawingml/2006/spreadsheetDrawing">
      <xdr:col>25</xdr:col>
      <xdr:colOff>47625</xdr:colOff>
      <xdr:row>106</xdr:row>
      <xdr:rowOff>9525</xdr:rowOff>
    </xdr:to>
    <xdr:sp macro="" textlink="">
      <xdr:nvSpPr>
        <xdr:cNvPr id="22" name="Line 28"/>
        <xdr:cNvSpPr>
          <a:spLocks noChangeShapeType="1"/>
        </xdr:cNvSpPr>
      </xdr:nvSpPr>
      <xdr:spPr>
        <a:xfrm>
          <a:off x="4343400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103</xdr:row>
      <xdr:rowOff>114300</xdr:rowOff>
    </xdr:from>
    <xdr:to xmlns:xdr="http://schemas.openxmlformats.org/drawingml/2006/spreadsheetDrawing">
      <xdr:col>28</xdr:col>
      <xdr:colOff>76200</xdr:colOff>
      <xdr:row>106</xdr:row>
      <xdr:rowOff>9525</xdr:rowOff>
    </xdr:to>
    <xdr:sp macro="" textlink="">
      <xdr:nvSpPr>
        <xdr:cNvPr id="23" name="Line 29"/>
        <xdr:cNvSpPr>
          <a:spLocks noChangeShapeType="1"/>
        </xdr:cNvSpPr>
      </xdr:nvSpPr>
      <xdr:spPr>
        <a:xfrm>
          <a:off x="4838700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103</xdr:row>
      <xdr:rowOff>114300</xdr:rowOff>
    </xdr:from>
    <xdr:to xmlns:xdr="http://schemas.openxmlformats.org/drawingml/2006/spreadsheetDrawing">
      <xdr:col>31</xdr:col>
      <xdr:colOff>95250</xdr:colOff>
      <xdr:row>106</xdr:row>
      <xdr:rowOff>9525</xdr:rowOff>
    </xdr:to>
    <xdr:sp macro="" textlink="">
      <xdr:nvSpPr>
        <xdr:cNvPr id="24" name="Line 30"/>
        <xdr:cNvSpPr>
          <a:spLocks noChangeShapeType="1"/>
        </xdr:cNvSpPr>
      </xdr:nvSpPr>
      <xdr:spPr>
        <a:xfrm>
          <a:off x="532447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103</xdr:row>
      <xdr:rowOff>114300</xdr:rowOff>
    </xdr:from>
    <xdr:to xmlns:xdr="http://schemas.openxmlformats.org/drawingml/2006/spreadsheetDrawing">
      <xdr:col>34</xdr:col>
      <xdr:colOff>133350</xdr:colOff>
      <xdr:row>106</xdr:row>
      <xdr:rowOff>9525</xdr:rowOff>
    </xdr:to>
    <xdr:sp macro="" textlink="">
      <xdr:nvSpPr>
        <xdr:cNvPr id="25" name="Line 31"/>
        <xdr:cNvSpPr>
          <a:spLocks noChangeShapeType="1"/>
        </xdr:cNvSpPr>
      </xdr:nvSpPr>
      <xdr:spPr>
        <a:xfrm>
          <a:off x="5829300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103</xdr:row>
      <xdr:rowOff>114300</xdr:rowOff>
    </xdr:from>
    <xdr:to xmlns:xdr="http://schemas.openxmlformats.org/drawingml/2006/spreadsheetDrawing">
      <xdr:col>38</xdr:col>
      <xdr:colOff>57150</xdr:colOff>
      <xdr:row>106</xdr:row>
      <xdr:rowOff>9525</xdr:rowOff>
    </xdr:to>
    <xdr:sp macro="" textlink="">
      <xdr:nvSpPr>
        <xdr:cNvPr id="26" name="Line 32"/>
        <xdr:cNvSpPr>
          <a:spLocks noChangeShapeType="1"/>
        </xdr:cNvSpPr>
      </xdr:nvSpPr>
      <xdr:spPr>
        <a:xfrm>
          <a:off x="639127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123825</xdr:colOff>
      <xdr:row>103</xdr:row>
      <xdr:rowOff>114300</xdr:rowOff>
    </xdr:from>
    <xdr:to xmlns:xdr="http://schemas.openxmlformats.org/drawingml/2006/spreadsheetDrawing">
      <xdr:col>41</xdr:col>
      <xdr:colOff>123825</xdr:colOff>
      <xdr:row>106</xdr:row>
      <xdr:rowOff>9525</xdr:rowOff>
    </xdr:to>
    <xdr:sp macro="" textlink="">
      <xdr:nvSpPr>
        <xdr:cNvPr id="27" name="Line 33"/>
        <xdr:cNvSpPr>
          <a:spLocks noChangeShapeType="1"/>
        </xdr:cNvSpPr>
      </xdr:nvSpPr>
      <xdr:spPr>
        <a:xfrm>
          <a:off x="6924675" y="1493710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157</xdr:row>
      <xdr:rowOff>104775</xdr:rowOff>
    </xdr:from>
    <xdr:to xmlns:xdr="http://schemas.openxmlformats.org/drawingml/2006/spreadsheetDrawing">
      <xdr:col>4</xdr:col>
      <xdr:colOff>85725</xdr:colOff>
      <xdr:row>160</xdr:row>
      <xdr:rowOff>9525</xdr:rowOff>
    </xdr:to>
    <xdr:sp macro="" textlink="">
      <xdr:nvSpPr>
        <xdr:cNvPr id="28" name="Line 34"/>
        <xdr:cNvSpPr>
          <a:spLocks noChangeShapeType="1"/>
        </xdr:cNvSpPr>
      </xdr:nvSpPr>
      <xdr:spPr>
        <a:xfrm>
          <a:off x="100965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157</xdr:row>
      <xdr:rowOff>104775</xdr:rowOff>
    </xdr:from>
    <xdr:to xmlns:xdr="http://schemas.openxmlformats.org/drawingml/2006/spreadsheetDrawing">
      <xdr:col>7</xdr:col>
      <xdr:colOff>104775</xdr:colOff>
      <xdr:row>160</xdr:row>
      <xdr:rowOff>9525</xdr:rowOff>
    </xdr:to>
    <xdr:sp macro="" textlink="">
      <xdr:nvSpPr>
        <xdr:cNvPr id="29" name="Line 35"/>
        <xdr:cNvSpPr>
          <a:spLocks noChangeShapeType="1"/>
        </xdr:cNvSpPr>
      </xdr:nvSpPr>
      <xdr:spPr>
        <a:xfrm>
          <a:off x="149542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157</xdr:row>
      <xdr:rowOff>104775</xdr:rowOff>
    </xdr:from>
    <xdr:to xmlns:xdr="http://schemas.openxmlformats.org/drawingml/2006/spreadsheetDrawing">
      <xdr:col>10</xdr:col>
      <xdr:colOff>85725</xdr:colOff>
      <xdr:row>160</xdr:row>
      <xdr:rowOff>0</xdr:rowOff>
    </xdr:to>
    <xdr:sp macro="" textlink="">
      <xdr:nvSpPr>
        <xdr:cNvPr id="30" name="Line 36"/>
        <xdr:cNvSpPr>
          <a:spLocks noChangeShapeType="1"/>
        </xdr:cNvSpPr>
      </xdr:nvSpPr>
      <xdr:spPr>
        <a:xfrm>
          <a:off x="1962150" y="2261044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157</xdr:row>
      <xdr:rowOff>104775</xdr:rowOff>
    </xdr:from>
    <xdr:to xmlns:xdr="http://schemas.openxmlformats.org/drawingml/2006/spreadsheetDrawing">
      <xdr:col>13</xdr:col>
      <xdr:colOff>47625</xdr:colOff>
      <xdr:row>160</xdr:row>
      <xdr:rowOff>9525</xdr:rowOff>
    </xdr:to>
    <xdr:sp macro="" textlink="">
      <xdr:nvSpPr>
        <xdr:cNvPr id="31" name="Line 37"/>
        <xdr:cNvSpPr>
          <a:spLocks noChangeShapeType="1"/>
        </xdr:cNvSpPr>
      </xdr:nvSpPr>
      <xdr:spPr>
        <a:xfrm>
          <a:off x="240982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157</xdr:row>
      <xdr:rowOff>104775</xdr:rowOff>
    </xdr:from>
    <xdr:to xmlns:xdr="http://schemas.openxmlformats.org/drawingml/2006/spreadsheetDrawing">
      <xdr:col>16</xdr:col>
      <xdr:colOff>57150</xdr:colOff>
      <xdr:row>160</xdr:row>
      <xdr:rowOff>9525</xdr:rowOff>
    </xdr:to>
    <xdr:sp macro="" textlink="">
      <xdr:nvSpPr>
        <xdr:cNvPr id="32" name="Line 38"/>
        <xdr:cNvSpPr>
          <a:spLocks noChangeShapeType="1"/>
        </xdr:cNvSpPr>
      </xdr:nvSpPr>
      <xdr:spPr>
        <a:xfrm>
          <a:off x="290512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157</xdr:row>
      <xdr:rowOff>104775</xdr:rowOff>
    </xdr:from>
    <xdr:to xmlns:xdr="http://schemas.openxmlformats.org/drawingml/2006/spreadsheetDrawing">
      <xdr:col>19</xdr:col>
      <xdr:colOff>57150</xdr:colOff>
      <xdr:row>160</xdr:row>
      <xdr:rowOff>9525</xdr:rowOff>
    </xdr:to>
    <xdr:sp macro="" textlink="">
      <xdr:nvSpPr>
        <xdr:cNvPr id="33" name="Line 39"/>
        <xdr:cNvSpPr>
          <a:spLocks noChangeShapeType="1"/>
        </xdr:cNvSpPr>
      </xdr:nvSpPr>
      <xdr:spPr>
        <a:xfrm>
          <a:off x="339090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157</xdr:row>
      <xdr:rowOff>104775</xdr:rowOff>
    </xdr:from>
    <xdr:to xmlns:xdr="http://schemas.openxmlformats.org/drawingml/2006/spreadsheetDrawing">
      <xdr:col>22</xdr:col>
      <xdr:colOff>57150</xdr:colOff>
      <xdr:row>160</xdr:row>
      <xdr:rowOff>9525</xdr:rowOff>
    </xdr:to>
    <xdr:sp macro="" textlink="">
      <xdr:nvSpPr>
        <xdr:cNvPr id="34" name="Line 40"/>
        <xdr:cNvSpPr>
          <a:spLocks noChangeShapeType="1"/>
        </xdr:cNvSpPr>
      </xdr:nvSpPr>
      <xdr:spPr>
        <a:xfrm>
          <a:off x="388620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157</xdr:row>
      <xdr:rowOff>104775</xdr:rowOff>
    </xdr:from>
    <xdr:to xmlns:xdr="http://schemas.openxmlformats.org/drawingml/2006/spreadsheetDrawing">
      <xdr:col>25</xdr:col>
      <xdr:colOff>47625</xdr:colOff>
      <xdr:row>160</xdr:row>
      <xdr:rowOff>9525</xdr:rowOff>
    </xdr:to>
    <xdr:sp macro="" textlink="">
      <xdr:nvSpPr>
        <xdr:cNvPr id="35" name="Line 41"/>
        <xdr:cNvSpPr>
          <a:spLocks noChangeShapeType="1"/>
        </xdr:cNvSpPr>
      </xdr:nvSpPr>
      <xdr:spPr>
        <a:xfrm>
          <a:off x="434340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157</xdr:row>
      <xdr:rowOff>104775</xdr:rowOff>
    </xdr:from>
    <xdr:to xmlns:xdr="http://schemas.openxmlformats.org/drawingml/2006/spreadsheetDrawing">
      <xdr:col>28</xdr:col>
      <xdr:colOff>76200</xdr:colOff>
      <xdr:row>160</xdr:row>
      <xdr:rowOff>9525</xdr:rowOff>
    </xdr:to>
    <xdr:sp macro="" textlink="">
      <xdr:nvSpPr>
        <xdr:cNvPr id="36" name="Line 42"/>
        <xdr:cNvSpPr>
          <a:spLocks noChangeShapeType="1"/>
        </xdr:cNvSpPr>
      </xdr:nvSpPr>
      <xdr:spPr>
        <a:xfrm>
          <a:off x="483870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157</xdr:row>
      <xdr:rowOff>104775</xdr:rowOff>
    </xdr:from>
    <xdr:to xmlns:xdr="http://schemas.openxmlformats.org/drawingml/2006/spreadsheetDrawing">
      <xdr:col>31</xdr:col>
      <xdr:colOff>95250</xdr:colOff>
      <xdr:row>160</xdr:row>
      <xdr:rowOff>9525</xdr:rowOff>
    </xdr:to>
    <xdr:sp macro="" textlink="">
      <xdr:nvSpPr>
        <xdr:cNvPr id="37" name="Line 43"/>
        <xdr:cNvSpPr>
          <a:spLocks noChangeShapeType="1"/>
        </xdr:cNvSpPr>
      </xdr:nvSpPr>
      <xdr:spPr>
        <a:xfrm>
          <a:off x="532447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157</xdr:row>
      <xdr:rowOff>104775</xdr:rowOff>
    </xdr:from>
    <xdr:to xmlns:xdr="http://schemas.openxmlformats.org/drawingml/2006/spreadsheetDrawing">
      <xdr:col>34</xdr:col>
      <xdr:colOff>133350</xdr:colOff>
      <xdr:row>160</xdr:row>
      <xdr:rowOff>9525</xdr:rowOff>
    </xdr:to>
    <xdr:sp macro="" textlink="">
      <xdr:nvSpPr>
        <xdr:cNvPr id="38" name="Line 44"/>
        <xdr:cNvSpPr>
          <a:spLocks noChangeShapeType="1"/>
        </xdr:cNvSpPr>
      </xdr:nvSpPr>
      <xdr:spPr>
        <a:xfrm>
          <a:off x="5829300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157</xdr:row>
      <xdr:rowOff>104775</xdr:rowOff>
    </xdr:from>
    <xdr:to xmlns:xdr="http://schemas.openxmlformats.org/drawingml/2006/spreadsheetDrawing">
      <xdr:col>38</xdr:col>
      <xdr:colOff>57150</xdr:colOff>
      <xdr:row>160</xdr:row>
      <xdr:rowOff>9525</xdr:rowOff>
    </xdr:to>
    <xdr:sp macro="" textlink="">
      <xdr:nvSpPr>
        <xdr:cNvPr id="39" name="Line 45"/>
        <xdr:cNvSpPr>
          <a:spLocks noChangeShapeType="1"/>
        </xdr:cNvSpPr>
      </xdr:nvSpPr>
      <xdr:spPr>
        <a:xfrm>
          <a:off x="639127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123825</xdr:colOff>
      <xdr:row>157</xdr:row>
      <xdr:rowOff>104775</xdr:rowOff>
    </xdr:from>
    <xdr:to xmlns:xdr="http://schemas.openxmlformats.org/drawingml/2006/spreadsheetDrawing">
      <xdr:col>41</xdr:col>
      <xdr:colOff>123825</xdr:colOff>
      <xdr:row>160</xdr:row>
      <xdr:rowOff>9525</xdr:rowOff>
    </xdr:to>
    <xdr:sp macro="" textlink="">
      <xdr:nvSpPr>
        <xdr:cNvPr id="40" name="Line 46"/>
        <xdr:cNvSpPr>
          <a:spLocks noChangeShapeType="1"/>
        </xdr:cNvSpPr>
      </xdr:nvSpPr>
      <xdr:spPr>
        <a:xfrm>
          <a:off x="6924675" y="22610445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211</xdr:row>
      <xdr:rowOff>104775</xdr:rowOff>
    </xdr:from>
    <xdr:to xmlns:xdr="http://schemas.openxmlformats.org/drawingml/2006/spreadsheetDrawing">
      <xdr:col>4</xdr:col>
      <xdr:colOff>85725</xdr:colOff>
      <xdr:row>214</xdr:row>
      <xdr:rowOff>9525</xdr:rowOff>
    </xdr:to>
    <xdr:sp macro="" textlink="">
      <xdr:nvSpPr>
        <xdr:cNvPr id="41" name="Line 47"/>
        <xdr:cNvSpPr>
          <a:spLocks noChangeShapeType="1"/>
        </xdr:cNvSpPr>
      </xdr:nvSpPr>
      <xdr:spPr>
        <a:xfrm>
          <a:off x="1009650" y="3024568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211</xdr:row>
      <xdr:rowOff>114300</xdr:rowOff>
    </xdr:from>
    <xdr:to xmlns:xdr="http://schemas.openxmlformats.org/drawingml/2006/spreadsheetDrawing">
      <xdr:col>7</xdr:col>
      <xdr:colOff>104775</xdr:colOff>
      <xdr:row>214</xdr:row>
      <xdr:rowOff>9525</xdr:rowOff>
    </xdr:to>
    <xdr:sp macro="" textlink="">
      <xdr:nvSpPr>
        <xdr:cNvPr id="42" name="Line 48"/>
        <xdr:cNvSpPr>
          <a:spLocks noChangeShapeType="1"/>
        </xdr:cNvSpPr>
      </xdr:nvSpPr>
      <xdr:spPr>
        <a:xfrm>
          <a:off x="149542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211</xdr:row>
      <xdr:rowOff>114300</xdr:rowOff>
    </xdr:from>
    <xdr:to xmlns:xdr="http://schemas.openxmlformats.org/drawingml/2006/spreadsheetDrawing">
      <xdr:col>10</xdr:col>
      <xdr:colOff>85725</xdr:colOff>
      <xdr:row>214</xdr:row>
      <xdr:rowOff>0</xdr:rowOff>
    </xdr:to>
    <xdr:sp macro="" textlink="">
      <xdr:nvSpPr>
        <xdr:cNvPr id="43" name="Line 49"/>
        <xdr:cNvSpPr>
          <a:spLocks noChangeShapeType="1"/>
        </xdr:cNvSpPr>
      </xdr:nvSpPr>
      <xdr:spPr>
        <a:xfrm>
          <a:off x="1962150" y="3025521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211</xdr:row>
      <xdr:rowOff>114300</xdr:rowOff>
    </xdr:from>
    <xdr:to xmlns:xdr="http://schemas.openxmlformats.org/drawingml/2006/spreadsheetDrawing">
      <xdr:col>13</xdr:col>
      <xdr:colOff>47625</xdr:colOff>
      <xdr:row>214</xdr:row>
      <xdr:rowOff>9525</xdr:rowOff>
    </xdr:to>
    <xdr:sp macro="" textlink="">
      <xdr:nvSpPr>
        <xdr:cNvPr id="44" name="Line 50"/>
        <xdr:cNvSpPr>
          <a:spLocks noChangeShapeType="1"/>
        </xdr:cNvSpPr>
      </xdr:nvSpPr>
      <xdr:spPr>
        <a:xfrm>
          <a:off x="240982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211</xdr:row>
      <xdr:rowOff>114300</xdr:rowOff>
    </xdr:from>
    <xdr:to xmlns:xdr="http://schemas.openxmlformats.org/drawingml/2006/spreadsheetDrawing">
      <xdr:col>16</xdr:col>
      <xdr:colOff>57150</xdr:colOff>
      <xdr:row>214</xdr:row>
      <xdr:rowOff>9525</xdr:rowOff>
    </xdr:to>
    <xdr:sp macro="" textlink="">
      <xdr:nvSpPr>
        <xdr:cNvPr id="45" name="Line 51"/>
        <xdr:cNvSpPr>
          <a:spLocks noChangeShapeType="1"/>
        </xdr:cNvSpPr>
      </xdr:nvSpPr>
      <xdr:spPr>
        <a:xfrm>
          <a:off x="290512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211</xdr:row>
      <xdr:rowOff>114300</xdr:rowOff>
    </xdr:from>
    <xdr:to xmlns:xdr="http://schemas.openxmlformats.org/drawingml/2006/spreadsheetDrawing">
      <xdr:col>19</xdr:col>
      <xdr:colOff>57150</xdr:colOff>
      <xdr:row>214</xdr:row>
      <xdr:rowOff>9525</xdr:rowOff>
    </xdr:to>
    <xdr:sp macro="" textlink="">
      <xdr:nvSpPr>
        <xdr:cNvPr id="46" name="Line 52"/>
        <xdr:cNvSpPr>
          <a:spLocks noChangeShapeType="1"/>
        </xdr:cNvSpPr>
      </xdr:nvSpPr>
      <xdr:spPr>
        <a:xfrm>
          <a:off x="3390900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211</xdr:row>
      <xdr:rowOff>114300</xdr:rowOff>
    </xdr:from>
    <xdr:to xmlns:xdr="http://schemas.openxmlformats.org/drawingml/2006/spreadsheetDrawing">
      <xdr:col>22</xdr:col>
      <xdr:colOff>57150</xdr:colOff>
      <xdr:row>214</xdr:row>
      <xdr:rowOff>9525</xdr:rowOff>
    </xdr:to>
    <xdr:sp macro="" textlink="">
      <xdr:nvSpPr>
        <xdr:cNvPr id="47" name="Line 53"/>
        <xdr:cNvSpPr>
          <a:spLocks noChangeShapeType="1"/>
        </xdr:cNvSpPr>
      </xdr:nvSpPr>
      <xdr:spPr>
        <a:xfrm>
          <a:off x="3886200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211</xdr:row>
      <xdr:rowOff>114300</xdr:rowOff>
    </xdr:from>
    <xdr:to xmlns:xdr="http://schemas.openxmlformats.org/drawingml/2006/spreadsheetDrawing">
      <xdr:col>25</xdr:col>
      <xdr:colOff>47625</xdr:colOff>
      <xdr:row>214</xdr:row>
      <xdr:rowOff>9525</xdr:rowOff>
    </xdr:to>
    <xdr:sp macro="" textlink="">
      <xdr:nvSpPr>
        <xdr:cNvPr id="48" name="Line 54"/>
        <xdr:cNvSpPr>
          <a:spLocks noChangeShapeType="1"/>
        </xdr:cNvSpPr>
      </xdr:nvSpPr>
      <xdr:spPr>
        <a:xfrm>
          <a:off x="4343400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211</xdr:row>
      <xdr:rowOff>114300</xdr:rowOff>
    </xdr:from>
    <xdr:to xmlns:xdr="http://schemas.openxmlformats.org/drawingml/2006/spreadsheetDrawing">
      <xdr:col>28</xdr:col>
      <xdr:colOff>76200</xdr:colOff>
      <xdr:row>214</xdr:row>
      <xdr:rowOff>9525</xdr:rowOff>
    </xdr:to>
    <xdr:sp macro="" textlink="">
      <xdr:nvSpPr>
        <xdr:cNvPr id="49" name="Line 55"/>
        <xdr:cNvSpPr>
          <a:spLocks noChangeShapeType="1"/>
        </xdr:cNvSpPr>
      </xdr:nvSpPr>
      <xdr:spPr>
        <a:xfrm>
          <a:off x="4838700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211</xdr:row>
      <xdr:rowOff>114300</xdr:rowOff>
    </xdr:from>
    <xdr:to xmlns:xdr="http://schemas.openxmlformats.org/drawingml/2006/spreadsheetDrawing">
      <xdr:col>31</xdr:col>
      <xdr:colOff>95250</xdr:colOff>
      <xdr:row>214</xdr:row>
      <xdr:rowOff>9525</xdr:rowOff>
    </xdr:to>
    <xdr:sp macro="" textlink="">
      <xdr:nvSpPr>
        <xdr:cNvPr id="50" name="Line 56"/>
        <xdr:cNvSpPr>
          <a:spLocks noChangeShapeType="1"/>
        </xdr:cNvSpPr>
      </xdr:nvSpPr>
      <xdr:spPr>
        <a:xfrm>
          <a:off x="532447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211</xdr:row>
      <xdr:rowOff>114300</xdr:rowOff>
    </xdr:from>
    <xdr:to xmlns:xdr="http://schemas.openxmlformats.org/drawingml/2006/spreadsheetDrawing">
      <xdr:col>34</xdr:col>
      <xdr:colOff>133350</xdr:colOff>
      <xdr:row>214</xdr:row>
      <xdr:rowOff>9525</xdr:rowOff>
    </xdr:to>
    <xdr:sp macro="" textlink="">
      <xdr:nvSpPr>
        <xdr:cNvPr id="51" name="Line 57"/>
        <xdr:cNvSpPr>
          <a:spLocks noChangeShapeType="1"/>
        </xdr:cNvSpPr>
      </xdr:nvSpPr>
      <xdr:spPr>
        <a:xfrm>
          <a:off x="5829300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211</xdr:row>
      <xdr:rowOff>114300</xdr:rowOff>
    </xdr:from>
    <xdr:to xmlns:xdr="http://schemas.openxmlformats.org/drawingml/2006/spreadsheetDrawing">
      <xdr:col>38</xdr:col>
      <xdr:colOff>57150</xdr:colOff>
      <xdr:row>214</xdr:row>
      <xdr:rowOff>9525</xdr:rowOff>
    </xdr:to>
    <xdr:sp macro="" textlink="">
      <xdr:nvSpPr>
        <xdr:cNvPr id="52" name="Line 58"/>
        <xdr:cNvSpPr>
          <a:spLocks noChangeShapeType="1"/>
        </xdr:cNvSpPr>
      </xdr:nvSpPr>
      <xdr:spPr>
        <a:xfrm>
          <a:off x="639127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123825</xdr:colOff>
      <xdr:row>211</xdr:row>
      <xdr:rowOff>114300</xdr:rowOff>
    </xdr:from>
    <xdr:to xmlns:xdr="http://schemas.openxmlformats.org/drawingml/2006/spreadsheetDrawing">
      <xdr:col>41</xdr:col>
      <xdr:colOff>123825</xdr:colOff>
      <xdr:row>214</xdr:row>
      <xdr:rowOff>9525</xdr:rowOff>
    </xdr:to>
    <xdr:sp macro="" textlink="">
      <xdr:nvSpPr>
        <xdr:cNvPr id="53" name="Line 59"/>
        <xdr:cNvSpPr>
          <a:spLocks noChangeShapeType="1"/>
        </xdr:cNvSpPr>
      </xdr:nvSpPr>
      <xdr:spPr>
        <a:xfrm>
          <a:off x="6924675" y="3025521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080" name="Line 8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082" name="Line 10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083" name="Line 11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084" name="Line 12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085" name="Line 13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086" name="Line 14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087" name="Line 15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088" name="Line 16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089" name="Line 17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090" name="Line 18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091" name="Line 19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092" name="Line 20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093" name="Line 21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094" name="Line 22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096" name="Line 24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097" name="Line 25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098" name="Line 26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099" name="Line 27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100" name="Line 28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101" name="Line 29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102" name="Line 30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105" name="Line 33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106" name="Line 34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107" name="Line 35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108" name="Line 36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109" name="Line 37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110" name="Line 38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111" name="Line 39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112" name="Line 40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113" name="Line 41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114" name="Line 42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115" name="Line 43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116" name="Line 44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117" name="Line 45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118" name="Line 46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119" name="Line 47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120" name="Line 48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121" name="Line 49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122" name="Line 50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123" name="Line 51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124" name="Line 52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125" name="Line 53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126" name="Line 54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127" name="Line 55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128" name="Line 56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129" name="Line 57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130" name="Line 58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131" name="Line 59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132" name="Line 60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133" name="Line 61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134" name="Line 62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135" name="Line 63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136" name="Line 64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137" name="Line 65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0</xdr:row>
      <xdr:rowOff>0</xdr:rowOff>
    </xdr:from>
    <xdr:to xmlns:xdr="http://schemas.openxmlformats.org/drawingml/2006/spreadsheetDrawing">
      <xdr:col>4</xdr:col>
      <xdr:colOff>85725</xdr:colOff>
      <xdr:row>0</xdr:row>
      <xdr:rowOff>0</xdr:rowOff>
    </xdr:to>
    <xdr:sp macro="" textlink="">
      <xdr:nvSpPr>
        <xdr:cNvPr id="3138" name="Line 66"/>
        <xdr:cNvSpPr>
          <a:spLocks noChangeShapeType="1"/>
        </xdr:cNvSpPr>
      </xdr:nvSpPr>
      <xdr:spPr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0</xdr:row>
      <xdr:rowOff>0</xdr:rowOff>
    </xdr:from>
    <xdr:to xmlns:xdr="http://schemas.openxmlformats.org/drawingml/2006/spreadsheetDrawing">
      <xdr:col>7</xdr:col>
      <xdr:colOff>104775</xdr:colOff>
      <xdr:row>0</xdr:row>
      <xdr:rowOff>0</xdr:rowOff>
    </xdr:to>
    <xdr:sp macro="" textlink="">
      <xdr:nvSpPr>
        <xdr:cNvPr id="3139" name="Line 67"/>
        <xdr:cNvSpPr>
          <a:spLocks noChangeShapeType="1"/>
        </xdr:cNvSpPr>
      </xdr:nvSpPr>
      <xdr:spPr>
        <a:xfrm>
          <a:off x="149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0</xdr:row>
      <xdr:rowOff>0</xdr:rowOff>
    </xdr:from>
    <xdr:to xmlns:xdr="http://schemas.openxmlformats.org/drawingml/2006/spreadsheetDrawing">
      <xdr:col>10</xdr:col>
      <xdr:colOff>85725</xdr:colOff>
      <xdr:row>0</xdr:row>
      <xdr:rowOff>0</xdr:rowOff>
    </xdr:to>
    <xdr:sp macro="" textlink="">
      <xdr:nvSpPr>
        <xdr:cNvPr id="3140" name="Line 68"/>
        <xdr:cNvSpPr>
          <a:spLocks noChangeShapeType="1"/>
        </xdr:cNvSpPr>
      </xdr:nvSpPr>
      <xdr:spPr>
        <a:xfrm>
          <a:off x="1962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0</xdr:row>
      <xdr:rowOff>0</xdr:rowOff>
    </xdr:from>
    <xdr:to xmlns:xdr="http://schemas.openxmlformats.org/drawingml/2006/spreadsheetDrawing">
      <xdr:col>13</xdr:col>
      <xdr:colOff>47625</xdr:colOff>
      <xdr:row>0</xdr:row>
      <xdr:rowOff>0</xdr:rowOff>
    </xdr:to>
    <xdr:sp macro="" textlink="">
      <xdr:nvSpPr>
        <xdr:cNvPr id="3141" name="Line 69"/>
        <xdr:cNvSpPr>
          <a:spLocks noChangeShapeType="1"/>
        </xdr:cNvSpPr>
      </xdr:nvSpPr>
      <xdr:spPr>
        <a:xfrm>
          <a:off x="24098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0</xdr:row>
      <xdr:rowOff>0</xdr:rowOff>
    </xdr:from>
    <xdr:to xmlns:xdr="http://schemas.openxmlformats.org/drawingml/2006/spreadsheetDrawing">
      <xdr:col>16</xdr:col>
      <xdr:colOff>57150</xdr:colOff>
      <xdr:row>0</xdr:row>
      <xdr:rowOff>0</xdr:rowOff>
    </xdr:to>
    <xdr:sp macro="" textlink="">
      <xdr:nvSpPr>
        <xdr:cNvPr id="3142" name="Line 70"/>
        <xdr:cNvSpPr>
          <a:spLocks noChangeShapeType="1"/>
        </xdr:cNvSpPr>
      </xdr:nvSpPr>
      <xdr:spPr>
        <a:xfrm>
          <a:off x="2905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0</xdr:row>
      <xdr:rowOff>0</xdr:rowOff>
    </xdr:from>
    <xdr:to xmlns:xdr="http://schemas.openxmlformats.org/drawingml/2006/spreadsheetDrawing">
      <xdr:col>19</xdr:col>
      <xdr:colOff>57150</xdr:colOff>
      <xdr:row>0</xdr:row>
      <xdr:rowOff>0</xdr:rowOff>
    </xdr:to>
    <xdr:sp macro="" textlink="">
      <xdr:nvSpPr>
        <xdr:cNvPr id="3143" name="Line 71"/>
        <xdr:cNvSpPr>
          <a:spLocks noChangeShapeType="1"/>
        </xdr:cNvSpPr>
      </xdr:nvSpPr>
      <xdr:spPr>
        <a:xfrm>
          <a:off x="3400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57150</xdr:colOff>
      <xdr:row>0</xdr:row>
      <xdr:rowOff>0</xdr:rowOff>
    </xdr:from>
    <xdr:to xmlns:xdr="http://schemas.openxmlformats.org/drawingml/2006/spreadsheetDrawing">
      <xdr:col>22</xdr:col>
      <xdr:colOff>57150</xdr:colOff>
      <xdr:row>0</xdr:row>
      <xdr:rowOff>0</xdr:rowOff>
    </xdr:to>
    <xdr:sp macro="" textlink="">
      <xdr:nvSpPr>
        <xdr:cNvPr id="3144" name="Line 72"/>
        <xdr:cNvSpPr>
          <a:spLocks noChangeShapeType="1"/>
        </xdr:cNvSpPr>
      </xdr:nvSpPr>
      <xdr:spPr>
        <a:xfrm>
          <a:off x="3867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47625</xdr:colOff>
      <xdr:row>0</xdr:row>
      <xdr:rowOff>0</xdr:rowOff>
    </xdr:from>
    <xdr:to xmlns:xdr="http://schemas.openxmlformats.org/drawingml/2006/spreadsheetDrawing">
      <xdr:col>25</xdr:col>
      <xdr:colOff>47625</xdr:colOff>
      <xdr:row>0</xdr:row>
      <xdr:rowOff>0</xdr:rowOff>
    </xdr:to>
    <xdr:sp macro="" textlink="">
      <xdr:nvSpPr>
        <xdr:cNvPr id="3145" name="Line 73"/>
        <xdr:cNvSpPr>
          <a:spLocks noChangeShapeType="1"/>
        </xdr:cNvSpPr>
      </xdr:nvSpPr>
      <xdr:spPr>
        <a:xfrm>
          <a:off x="4324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76200</xdr:colOff>
      <xdr:row>0</xdr:row>
      <xdr:rowOff>0</xdr:rowOff>
    </xdr:from>
    <xdr:to xmlns:xdr="http://schemas.openxmlformats.org/drawingml/2006/spreadsheetDrawing">
      <xdr:col>28</xdr:col>
      <xdr:colOff>76200</xdr:colOff>
      <xdr:row>0</xdr:row>
      <xdr:rowOff>0</xdr:rowOff>
    </xdr:to>
    <xdr:sp macro="" textlink="">
      <xdr:nvSpPr>
        <xdr:cNvPr id="3146" name="Line 74"/>
        <xdr:cNvSpPr>
          <a:spLocks noChangeShapeType="1"/>
        </xdr:cNvSpPr>
      </xdr:nvSpPr>
      <xdr:spPr>
        <a:xfrm>
          <a:off x="481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95250</xdr:colOff>
      <xdr:row>0</xdr:row>
      <xdr:rowOff>0</xdr:rowOff>
    </xdr:from>
    <xdr:to xmlns:xdr="http://schemas.openxmlformats.org/drawingml/2006/spreadsheetDrawing">
      <xdr:col>31</xdr:col>
      <xdr:colOff>95250</xdr:colOff>
      <xdr:row>0</xdr:row>
      <xdr:rowOff>0</xdr:rowOff>
    </xdr:to>
    <xdr:sp macro="" textlink="">
      <xdr:nvSpPr>
        <xdr:cNvPr id="3147" name="Line 75"/>
        <xdr:cNvSpPr>
          <a:spLocks noChangeShapeType="1"/>
        </xdr:cNvSpPr>
      </xdr:nvSpPr>
      <xdr:spPr>
        <a:xfrm>
          <a:off x="5305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34</xdr:col>
      <xdr:colOff>133350</xdr:colOff>
      <xdr:row>0</xdr:row>
      <xdr:rowOff>0</xdr:rowOff>
    </xdr:from>
    <xdr:to xmlns:xdr="http://schemas.openxmlformats.org/drawingml/2006/spreadsheetDrawing">
      <xdr:col>34</xdr:col>
      <xdr:colOff>133350</xdr:colOff>
      <xdr:row>0</xdr:row>
      <xdr:rowOff>0</xdr:rowOff>
    </xdr:to>
    <xdr:sp macro="" textlink="">
      <xdr:nvSpPr>
        <xdr:cNvPr id="3148" name="Line 76"/>
        <xdr:cNvSpPr>
          <a:spLocks noChangeShapeType="1"/>
        </xdr:cNvSpPr>
      </xdr:nvSpPr>
      <xdr:spPr>
        <a:xfrm>
          <a:off x="58102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57150</xdr:colOff>
      <xdr:row>0</xdr:row>
      <xdr:rowOff>0</xdr:rowOff>
    </xdr:from>
    <xdr:to xmlns:xdr="http://schemas.openxmlformats.org/drawingml/2006/spreadsheetDrawing">
      <xdr:col>38</xdr:col>
      <xdr:colOff>57150</xdr:colOff>
      <xdr:row>0</xdr:row>
      <xdr:rowOff>0</xdr:rowOff>
    </xdr:to>
    <xdr:sp macro="" textlink="">
      <xdr:nvSpPr>
        <xdr:cNvPr id="3149" name="Line 77"/>
        <xdr:cNvSpPr>
          <a:spLocks noChangeShapeType="1"/>
        </xdr:cNvSpPr>
      </xdr:nvSpPr>
      <xdr:spPr>
        <a:xfrm>
          <a:off x="6372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41</xdr:col>
      <xdr:colOff>133350</xdr:colOff>
      <xdr:row>0</xdr:row>
      <xdr:rowOff>0</xdr:rowOff>
    </xdr:from>
    <xdr:to xmlns:xdr="http://schemas.openxmlformats.org/drawingml/2006/spreadsheetDrawing">
      <xdr:col>41</xdr:col>
      <xdr:colOff>133350</xdr:colOff>
      <xdr:row>0</xdr:row>
      <xdr:rowOff>0</xdr:rowOff>
    </xdr:to>
    <xdr:sp macro="" textlink="">
      <xdr:nvSpPr>
        <xdr:cNvPr id="3150" name="Line 78"/>
        <xdr:cNvSpPr>
          <a:spLocks noChangeShapeType="1"/>
        </xdr:cNvSpPr>
      </xdr:nvSpPr>
      <xdr:spPr>
        <a:xfrm>
          <a:off x="6915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49</xdr:row>
      <xdr:rowOff>0</xdr:rowOff>
    </xdr:from>
    <xdr:to xmlns:xdr="http://schemas.openxmlformats.org/drawingml/2006/spreadsheetDrawing">
      <xdr:col>4</xdr:col>
      <xdr:colOff>85725</xdr:colOff>
      <xdr:row>49</xdr:row>
      <xdr:rowOff>0</xdr:rowOff>
    </xdr:to>
    <xdr:sp macro="" textlink="">
      <xdr:nvSpPr>
        <xdr:cNvPr id="3151" name="Line 79"/>
        <xdr:cNvSpPr>
          <a:spLocks noChangeShapeType="1"/>
        </xdr:cNvSpPr>
      </xdr:nvSpPr>
      <xdr:spPr>
        <a:xfrm>
          <a:off x="10096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0</xdr:rowOff>
    </xdr:from>
    <xdr:to xmlns:xdr="http://schemas.openxmlformats.org/drawingml/2006/spreadsheetDrawing">
      <xdr:col>7</xdr:col>
      <xdr:colOff>104775</xdr:colOff>
      <xdr:row>49</xdr:row>
      <xdr:rowOff>0</xdr:rowOff>
    </xdr:to>
    <xdr:sp macro="" textlink="">
      <xdr:nvSpPr>
        <xdr:cNvPr id="3152" name="Line 80"/>
        <xdr:cNvSpPr>
          <a:spLocks noChangeShapeType="1"/>
        </xdr:cNvSpPr>
      </xdr:nvSpPr>
      <xdr:spPr>
        <a:xfrm>
          <a:off x="1495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0</xdr:rowOff>
    </xdr:from>
    <xdr:to xmlns:xdr="http://schemas.openxmlformats.org/drawingml/2006/spreadsheetDrawing">
      <xdr:col>10</xdr:col>
      <xdr:colOff>85725</xdr:colOff>
      <xdr:row>49</xdr:row>
      <xdr:rowOff>0</xdr:rowOff>
    </xdr:to>
    <xdr:sp macro="" textlink="">
      <xdr:nvSpPr>
        <xdr:cNvPr id="3153" name="Line 81"/>
        <xdr:cNvSpPr>
          <a:spLocks noChangeShapeType="1"/>
        </xdr:cNvSpPr>
      </xdr:nvSpPr>
      <xdr:spPr>
        <a:xfrm>
          <a:off x="19621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0</xdr:rowOff>
    </xdr:from>
    <xdr:to xmlns:xdr="http://schemas.openxmlformats.org/drawingml/2006/spreadsheetDrawing">
      <xdr:col>13</xdr:col>
      <xdr:colOff>47625</xdr:colOff>
      <xdr:row>49</xdr:row>
      <xdr:rowOff>0</xdr:rowOff>
    </xdr:to>
    <xdr:sp macro="" textlink="">
      <xdr:nvSpPr>
        <xdr:cNvPr id="3154" name="Line 82"/>
        <xdr:cNvSpPr>
          <a:spLocks noChangeShapeType="1"/>
        </xdr:cNvSpPr>
      </xdr:nvSpPr>
      <xdr:spPr>
        <a:xfrm>
          <a:off x="2409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0</xdr:rowOff>
    </xdr:from>
    <xdr:to xmlns:xdr="http://schemas.openxmlformats.org/drawingml/2006/spreadsheetDrawing">
      <xdr:col>16</xdr:col>
      <xdr:colOff>57150</xdr:colOff>
      <xdr:row>49</xdr:row>
      <xdr:rowOff>0</xdr:rowOff>
    </xdr:to>
    <xdr:sp macro="" textlink="">
      <xdr:nvSpPr>
        <xdr:cNvPr id="3155" name="Line 83"/>
        <xdr:cNvSpPr>
          <a:spLocks noChangeShapeType="1"/>
        </xdr:cNvSpPr>
      </xdr:nvSpPr>
      <xdr:spPr>
        <a:xfrm>
          <a:off x="29051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49</xdr:row>
      <xdr:rowOff>0</xdr:rowOff>
    </xdr:from>
    <xdr:to xmlns:xdr="http://schemas.openxmlformats.org/drawingml/2006/spreadsheetDrawing">
      <xdr:col>18</xdr:col>
      <xdr:colOff>0</xdr:colOff>
      <xdr:row>49</xdr:row>
      <xdr:rowOff>0</xdr:rowOff>
    </xdr:to>
    <xdr:sp macro="" textlink="">
      <xdr:nvSpPr>
        <xdr:cNvPr id="3156" name="Line 84"/>
        <xdr:cNvSpPr>
          <a:spLocks noChangeShapeType="1"/>
        </xdr:cNvSpPr>
      </xdr:nvSpPr>
      <xdr:spPr>
        <a:xfrm>
          <a:off x="3171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0</xdr:rowOff>
    </xdr:from>
    <xdr:to xmlns:xdr="http://schemas.openxmlformats.org/drawingml/2006/spreadsheetDrawing">
      <xdr:col>19</xdr:col>
      <xdr:colOff>57150</xdr:colOff>
      <xdr:row>49</xdr:row>
      <xdr:rowOff>0</xdr:rowOff>
    </xdr:to>
    <xdr:sp macro="" textlink="">
      <xdr:nvSpPr>
        <xdr:cNvPr id="3157" name="Line 85"/>
        <xdr:cNvSpPr>
          <a:spLocks noChangeShapeType="1"/>
        </xdr:cNvSpPr>
      </xdr:nvSpPr>
      <xdr:spPr>
        <a:xfrm>
          <a:off x="3400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49</xdr:row>
      <xdr:rowOff>0</xdr:rowOff>
    </xdr:from>
    <xdr:to xmlns:xdr="http://schemas.openxmlformats.org/drawingml/2006/spreadsheetDrawing">
      <xdr:col>22</xdr:col>
      <xdr:colOff>47625</xdr:colOff>
      <xdr:row>49</xdr:row>
      <xdr:rowOff>0</xdr:rowOff>
    </xdr:to>
    <xdr:sp macro="" textlink="">
      <xdr:nvSpPr>
        <xdr:cNvPr id="3158" name="Line 86"/>
        <xdr:cNvSpPr>
          <a:spLocks noChangeShapeType="1"/>
        </xdr:cNvSpPr>
      </xdr:nvSpPr>
      <xdr:spPr>
        <a:xfrm>
          <a:off x="38576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49</xdr:row>
      <xdr:rowOff>0</xdr:rowOff>
    </xdr:from>
    <xdr:to xmlns:xdr="http://schemas.openxmlformats.org/drawingml/2006/spreadsheetDrawing">
      <xdr:col>25</xdr:col>
      <xdr:colOff>76200</xdr:colOff>
      <xdr:row>49</xdr:row>
      <xdr:rowOff>0</xdr:rowOff>
    </xdr:to>
    <xdr:sp macro="" textlink="">
      <xdr:nvSpPr>
        <xdr:cNvPr id="3159" name="Line 87"/>
        <xdr:cNvSpPr>
          <a:spLocks noChangeShapeType="1"/>
        </xdr:cNvSpPr>
      </xdr:nvSpPr>
      <xdr:spPr>
        <a:xfrm>
          <a:off x="43529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49</xdr:row>
      <xdr:rowOff>0</xdr:rowOff>
    </xdr:from>
    <xdr:to xmlns:xdr="http://schemas.openxmlformats.org/drawingml/2006/spreadsheetDrawing">
      <xdr:col>28</xdr:col>
      <xdr:colOff>95250</xdr:colOff>
      <xdr:row>49</xdr:row>
      <xdr:rowOff>0</xdr:rowOff>
    </xdr:to>
    <xdr:sp macro="" textlink="">
      <xdr:nvSpPr>
        <xdr:cNvPr id="3160" name="Line 88"/>
        <xdr:cNvSpPr>
          <a:spLocks noChangeShapeType="1"/>
        </xdr:cNvSpPr>
      </xdr:nvSpPr>
      <xdr:spPr>
        <a:xfrm>
          <a:off x="48387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49</xdr:row>
      <xdr:rowOff>0</xdr:rowOff>
    </xdr:from>
    <xdr:to xmlns:xdr="http://schemas.openxmlformats.org/drawingml/2006/spreadsheetDrawing">
      <xdr:col>31</xdr:col>
      <xdr:colOff>133350</xdr:colOff>
      <xdr:row>49</xdr:row>
      <xdr:rowOff>0</xdr:rowOff>
    </xdr:to>
    <xdr:sp macro="" textlink="">
      <xdr:nvSpPr>
        <xdr:cNvPr id="3161" name="Line 89"/>
        <xdr:cNvSpPr>
          <a:spLocks noChangeShapeType="1"/>
        </xdr:cNvSpPr>
      </xdr:nvSpPr>
      <xdr:spPr>
        <a:xfrm>
          <a:off x="53435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49</xdr:row>
      <xdr:rowOff>0</xdr:rowOff>
    </xdr:from>
    <xdr:to xmlns:xdr="http://schemas.openxmlformats.org/drawingml/2006/spreadsheetDrawing">
      <xdr:col>32</xdr:col>
      <xdr:colOff>57150</xdr:colOff>
      <xdr:row>49</xdr:row>
      <xdr:rowOff>0</xdr:rowOff>
    </xdr:to>
    <xdr:sp macro="" textlink="">
      <xdr:nvSpPr>
        <xdr:cNvPr id="3162" name="Line 90"/>
        <xdr:cNvSpPr>
          <a:spLocks noChangeShapeType="1"/>
        </xdr:cNvSpPr>
      </xdr:nvSpPr>
      <xdr:spPr>
        <a:xfrm>
          <a:off x="543877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49</xdr:row>
      <xdr:rowOff>0</xdr:rowOff>
    </xdr:from>
    <xdr:to xmlns:xdr="http://schemas.openxmlformats.org/drawingml/2006/spreadsheetDrawing">
      <xdr:col>38</xdr:col>
      <xdr:colOff>123825</xdr:colOff>
      <xdr:row>49</xdr:row>
      <xdr:rowOff>0</xdr:rowOff>
    </xdr:to>
    <xdr:sp macro="" textlink="">
      <xdr:nvSpPr>
        <xdr:cNvPr id="3163" name="Line 91"/>
        <xdr:cNvSpPr>
          <a:spLocks noChangeShapeType="1"/>
        </xdr:cNvSpPr>
      </xdr:nvSpPr>
      <xdr:spPr>
        <a:xfrm>
          <a:off x="64389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164" name="Line 92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165" name="Line 93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166" name="Line 94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167" name="Line 95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168" name="Line 96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169" name="Line 97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170" name="Line 98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171" name="Line 99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172" name="Line 100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173" name="Line 101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174" name="Line 102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175" name="Line 103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176" name="Line 104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177" name="Line 105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178" name="Line 106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179" name="Line 107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180" name="Line 108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181" name="Line 109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182" name="Line 110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183" name="Line 111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184" name="Line 112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185" name="Line 113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186" name="Line 114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187" name="Line 115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188" name="Line 116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189" name="Line 117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190" name="Line 118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191" name="Line 119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192" name="Line 120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193" name="Line 121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194" name="Line 122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195" name="Line 123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196" name="Line 124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197" name="Line 125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198" name="Line 126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199" name="Line 127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200" name="Line 128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201" name="Line 129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202" name="Line 130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203" name="Line 131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204" name="Line 132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205" name="Line 133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206" name="Line 134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207" name="Line 135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208" name="Line 136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209" name="Line 137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210" name="Line 138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211" name="Line 139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212" name="Line 140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213" name="Line 141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214" name="Line 142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215" name="Line 143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216" name="Line 144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217" name="Line 145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218" name="Line 146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219" name="Line 147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220" name="Line 148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221" name="Line 149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222" name="Line 150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223" name="Line 151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224" name="Line 152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225" name="Line 153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226" name="Line 154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227" name="Line 155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228" name="Line 156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101</xdr:row>
      <xdr:rowOff>0</xdr:rowOff>
    </xdr:from>
    <xdr:to xmlns:xdr="http://schemas.openxmlformats.org/drawingml/2006/spreadsheetDrawing">
      <xdr:col>4</xdr:col>
      <xdr:colOff>85725</xdr:colOff>
      <xdr:row>101</xdr:row>
      <xdr:rowOff>0</xdr:rowOff>
    </xdr:to>
    <xdr:sp macro="" textlink="">
      <xdr:nvSpPr>
        <xdr:cNvPr id="3229" name="Line 157"/>
        <xdr:cNvSpPr>
          <a:spLocks noChangeShapeType="1"/>
        </xdr:cNvSpPr>
      </xdr:nvSpPr>
      <xdr:spPr>
        <a:xfrm>
          <a:off x="10096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101</xdr:row>
      <xdr:rowOff>0</xdr:rowOff>
    </xdr:from>
    <xdr:to xmlns:xdr="http://schemas.openxmlformats.org/drawingml/2006/spreadsheetDrawing">
      <xdr:col>7</xdr:col>
      <xdr:colOff>104775</xdr:colOff>
      <xdr:row>101</xdr:row>
      <xdr:rowOff>0</xdr:rowOff>
    </xdr:to>
    <xdr:sp macro="" textlink="">
      <xdr:nvSpPr>
        <xdr:cNvPr id="3230" name="Line 158"/>
        <xdr:cNvSpPr>
          <a:spLocks noChangeShapeType="1"/>
        </xdr:cNvSpPr>
      </xdr:nvSpPr>
      <xdr:spPr>
        <a:xfrm>
          <a:off x="1495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101</xdr:row>
      <xdr:rowOff>0</xdr:rowOff>
    </xdr:from>
    <xdr:to xmlns:xdr="http://schemas.openxmlformats.org/drawingml/2006/spreadsheetDrawing">
      <xdr:col>10</xdr:col>
      <xdr:colOff>85725</xdr:colOff>
      <xdr:row>101</xdr:row>
      <xdr:rowOff>0</xdr:rowOff>
    </xdr:to>
    <xdr:sp macro="" textlink="">
      <xdr:nvSpPr>
        <xdr:cNvPr id="3231" name="Line 159"/>
        <xdr:cNvSpPr>
          <a:spLocks noChangeShapeType="1"/>
        </xdr:cNvSpPr>
      </xdr:nvSpPr>
      <xdr:spPr>
        <a:xfrm>
          <a:off x="19621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101</xdr:row>
      <xdr:rowOff>0</xdr:rowOff>
    </xdr:from>
    <xdr:to xmlns:xdr="http://schemas.openxmlformats.org/drawingml/2006/spreadsheetDrawing">
      <xdr:col>13</xdr:col>
      <xdr:colOff>47625</xdr:colOff>
      <xdr:row>101</xdr:row>
      <xdr:rowOff>0</xdr:rowOff>
    </xdr:to>
    <xdr:sp macro="" textlink="">
      <xdr:nvSpPr>
        <xdr:cNvPr id="3232" name="Line 160"/>
        <xdr:cNvSpPr>
          <a:spLocks noChangeShapeType="1"/>
        </xdr:cNvSpPr>
      </xdr:nvSpPr>
      <xdr:spPr>
        <a:xfrm>
          <a:off x="2409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101</xdr:row>
      <xdr:rowOff>0</xdr:rowOff>
    </xdr:from>
    <xdr:to xmlns:xdr="http://schemas.openxmlformats.org/drawingml/2006/spreadsheetDrawing">
      <xdr:col>16</xdr:col>
      <xdr:colOff>57150</xdr:colOff>
      <xdr:row>101</xdr:row>
      <xdr:rowOff>0</xdr:rowOff>
    </xdr:to>
    <xdr:sp macro="" textlink="">
      <xdr:nvSpPr>
        <xdr:cNvPr id="3233" name="Line 161"/>
        <xdr:cNvSpPr>
          <a:spLocks noChangeShapeType="1"/>
        </xdr:cNvSpPr>
      </xdr:nvSpPr>
      <xdr:spPr>
        <a:xfrm>
          <a:off x="29051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101</xdr:row>
      <xdr:rowOff>0</xdr:rowOff>
    </xdr:from>
    <xdr:to xmlns:xdr="http://schemas.openxmlformats.org/drawingml/2006/spreadsheetDrawing">
      <xdr:col>18</xdr:col>
      <xdr:colOff>0</xdr:colOff>
      <xdr:row>101</xdr:row>
      <xdr:rowOff>0</xdr:rowOff>
    </xdr:to>
    <xdr:sp macro="" textlink="">
      <xdr:nvSpPr>
        <xdr:cNvPr id="3234" name="Line 162"/>
        <xdr:cNvSpPr>
          <a:spLocks noChangeShapeType="1"/>
        </xdr:cNvSpPr>
      </xdr:nvSpPr>
      <xdr:spPr>
        <a:xfrm>
          <a:off x="3171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101</xdr:row>
      <xdr:rowOff>0</xdr:rowOff>
    </xdr:from>
    <xdr:to xmlns:xdr="http://schemas.openxmlformats.org/drawingml/2006/spreadsheetDrawing">
      <xdr:col>19</xdr:col>
      <xdr:colOff>57150</xdr:colOff>
      <xdr:row>101</xdr:row>
      <xdr:rowOff>0</xdr:rowOff>
    </xdr:to>
    <xdr:sp macro="" textlink="">
      <xdr:nvSpPr>
        <xdr:cNvPr id="3235" name="Line 163"/>
        <xdr:cNvSpPr>
          <a:spLocks noChangeShapeType="1"/>
        </xdr:cNvSpPr>
      </xdr:nvSpPr>
      <xdr:spPr>
        <a:xfrm>
          <a:off x="3400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101</xdr:row>
      <xdr:rowOff>0</xdr:rowOff>
    </xdr:from>
    <xdr:to xmlns:xdr="http://schemas.openxmlformats.org/drawingml/2006/spreadsheetDrawing">
      <xdr:col>22</xdr:col>
      <xdr:colOff>47625</xdr:colOff>
      <xdr:row>101</xdr:row>
      <xdr:rowOff>0</xdr:rowOff>
    </xdr:to>
    <xdr:sp macro="" textlink="">
      <xdr:nvSpPr>
        <xdr:cNvPr id="3236" name="Line 164"/>
        <xdr:cNvSpPr>
          <a:spLocks noChangeShapeType="1"/>
        </xdr:cNvSpPr>
      </xdr:nvSpPr>
      <xdr:spPr>
        <a:xfrm>
          <a:off x="38576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101</xdr:row>
      <xdr:rowOff>0</xdr:rowOff>
    </xdr:from>
    <xdr:to xmlns:xdr="http://schemas.openxmlformats.org/drawingml/2006/spreadsheetDrawing">
      <xdr:col>25</xdr:col>
      <xdr:colOff>76200</xdr:colOff>
      <xdr:row>101</xdr:row>
      <xdr:rowOff>0</xdr:rowOff>
    </xdr:to>
    <xdr:sp macro="" textlink="">
      <xdr:nvSpPr>
        <xdr:cNvPr id="3237" name="Line 165"/>
        <xdr:cNvSpPr>
          <a:spLocks noChangeShapeType="1"/>
        </xdr:cNvSpPr>
      </xdr:nvSpPr>
      <xdr:spPr>
        <a:xfrm>
          <a:off x="43529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101</xdr:row>
      <xdr:rowOff>0</xdr:rowOff>
    </xdr:from>
    <xdr:to xmlns:xdr="http://schemas.openxmlformats.org/drawingml/2006/spreadsheetDrawing">
      <xdr:col>28</xdr:col>
      <xdr:colOff>95250</xdr:colOff>
      <xdr:row>101</xdr:row>
      <xdr:rowOff>0</xdr:rowOff>
    </xdr:to>
    <xdr:sp macro="" textlink="">
      <xdr:nvSpPr>
        <xdr:cNvPr id="3238" name="Line 166"/>
        <xdr:cNvSpPr>
          <a:spLocks noChangeShapeType="1"/>
        </xdr:cNvSpPr>
      </xdr:nvSpPr>
      <xdr:spPr>
        <a:xfrm>
          <a:off x="48387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101</xdr:row>
      <xdr:rowOff>0</xdr:rowOff>
    </xdr:from>
    <xdr:to xmlns:xdr="http://schemas.openxmlformats.org/drawingml/2006/spreadsheetDrawing">
      <xdr:col>31</xdr:col>
      <xdr:colOff>133350</xdr:colOff>
      <xdr:row>101</xdr:row>
      <xdr:rowOff>0</xdr:rowOff>
    </xdr:to>
    <xdr:sp macro="" textlink="">
      <xdr:nvSpPr>
        <xdr:cNvPr id="3239" name="Line 167"/>
        <xdr:cNvSpPr>
          <a:spLocks noChangeShapeType="1"/>
        </xdr:cNvSpPr>
      </xdr:nvSpPr>
      <xdr:spPr>
        <a:xfrm>
          <a:off x="53435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101</xdr:row>
      <xdr:rowOff>0</xdr:rowOff>
    </xdr:from>
    <xdr:to xmlns:xdr="http://schemas.openxmlformats.org/drawingml/2006/spreadsheetDrawing">
      <xdr:col>32</xdr:col>
      <xdr:colOff>57150</xdr:colOff>
      <xdr:row>101</xdr:row>
      <xdr:rowOff>0</xdr:rowOff>
    </xdr:to>
    <xdr:sp macro="" textlink="">
      <xdr:nvSpPr>
        <xdr:cNvPr id="3240" name="Line 168"/>
        <xdr:cNvSpPr>
          <a:spLocks noChangeShapeType="1"/>
        </xdr:cNvSpPr>
      </xdr:nvSpPr>
      <xdr:spPr>
        <a:xfrm>
          <a:off x="543877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101</xdr:row>
      <xdr:rowOff>0</xdr:rowOff>
    </xdr:from>
    <xdr:to xmlns:xdr="http://schemas.openxmlformats.org/drawingml/2006/spreadsheetDrawing">
      <xdr:col>38</xdr:col>
      <xdr:colOff>123825</xdr:colOff>
      <xdr:row>101</xdr:row>
      <xdr:rowOff>0</xdr:rowOff>
    </xdr:to>
    <xdr:sp macro="" textlink="">
      <xdr:nvSpPr>
        <xdr:cNvPr id="3241" name="Line 169"/>
        <xdr:cNvSpPr>
          <a:spLocks noChangeShapeType="1"/>
        </xdr:cNvSpPr>
      </xdr:nvSpPr>
      <xdr:spPr>
        <a:xfrm>
          <a:off x="64389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153</xdr:row>
      <xdr:rowOff>0</xdr:rowOff>
    </xdr:from>
    <xdr:to xmlns:xdr="http://schemas.openxmlformats.org/drawingml/2006/spreadsheetDrawing">
      <xdr:col>4</xdr:col>
      <xdr:colOff>85725</xdr:colOff>
      <xdr:row>153</xdr:row>
      <xdr:rowOff>0</xdr:rowOff>
    </xdr:to>
    <xdr:sp macro="" textlink="">
      <xdr:nvSpPr>
        <xdr:cNvPr id="3242" name="Line 170"/>
        <xdr:cNvSpPr>
          <a:spLocks noChangeShapeType="1"/>
        </xdr:cNvSpPr>
      </xdr:nvSpPr>
      <xdr:spPr>
        <a:xfrm>
          <a:off x="10096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153</xdr:row>
      <xdr:rowOff>0</xdr:rowOff>
    </xdr:from>
    <xdr:to xmlns:xdr="http://schemas.openxmlformats.org/drawingml/2006/spreadsheetDrawing">
      <xdr:col>7</xdr:col>
      <xdr:colOff>104775</xdr:colOff>
      <xdr:row>153</xdr:row>
      <xdr:rowOff>0</xdr:rowOff>
    </xdr:to>
    <xdr:sp macro="" textlink="">
      <xdr:nvSpPr>
        <xdr:cNvPr id="3243" name="Line 171"/>
        <xdr:cNvSpPr>
          <a:spLocks noChangeShapeType="1"/>
        </xdr:cNvSpPr>
      </xdr:nvSpPr>
      <xdr:spPr>
        <a:xfrm>
          <a:off x="1495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153</xdr:row>
      <xdr:rowOff>0</xdr:rowOff>
    </xdr:from>
    <xdr:to xmlns:xdr="http://schemas.openxmlformats.org/drawingml/2006/spreadsheetDrawing">
      <xdr:col>10</xdr:col>
      <xdr:colOff>85725</xdr:colOff>
      <xdr:row>153</xdr:row>
      <xdr:rowOff>0</xdr:rowOff>
    </xdr:to>
    <xdr:sp macro="" textlink="">
      <xdr:nvSpPr>
        <xdr:cNvPr id="3244" name="Line 172"/>
        <xdr:cNvSpPr>
          <a:spLocks noChangeShapeType="1"/>
        </xdr:cNvSpPr>
      </xdr:nvSpPr>
      <xdr:spPr>
        <a:xfrm>
          <a:off x="19621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153</xdr:row>
      <xdr:rowOff>0</xdr:rowOff>
    </xdr:from>
    <xdr:to xmlns:xdr="http://schemas.openxmlformats.org/drawingml/2006/spreadsheetDrawing">
      <xdr:col>13</xdr:col>
      <xdr:colOff>47625</xdr:colOff>
      <xdr:row>153</xdr:row>
      <xdr:rowOff>0</xdr:rowOff>
    </xdr:to>
    <xdr:sp macro="" textlink="">
      <xdr:nvSpPr>
        <xdr:cNvPr id="3245" name="Line 173"/>
        <xdr:cNvSpPr>
          <a:spLocks noChangeShapeType="1"/>
        </xdr:cNvSpPr>
      </xdr:nvSpPr>
      <xdr:spPr>
        <a:xfrm>
          <a:off x="2409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153</xdr:row>
      <xdr:rowOff>0</xdr:rowOff>
    </xdr:from>
    <xdr:to xmlns:xdr="http://schemas.openxmlformats.org/drawingml/2006/spreadsheetDrawing">
      <xdr:col>16</xdr:col>
      <xdr:colOff>57150</xdr:colOff>
      <xdr:row>153</xdr:row>
      <xdr:rowOff>0</xdr:rowOff>
    </xdr:to>
    <xdr:sp macro="" textlink="">
      <xdr:nvSpPr>
        <xdr:cNvPr id="3246" name="Line 174"/>
        <xdr:cNvSpPr>
          <a:spLocks noChangeShapeType="1"/>
        </xdr:cNvSpPr>
      </xdr:nvSpPr>
      <xdr:spPr>
        <a:xfrm>
          <a:off x="29051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153</xdr:row>
      <xdr:rowOff>0</xdr:rowOff>
    </xdr:from>
    <xdr:to xmlns:xdr="http://schemas.openxmlformats.org/drawingml/2006/spreadsheetDrawing">
      <xdr:col>18</xdr:col>
      <xdr:colOff>0</xdr:colOff>
      <xdr:row>153</xdr:row>
      <xdr:rowOff>0</xdr:rowOff>
    </xdr:to>
    <xdr:sp macro="" textlink="">
      <xdr:nvSpPr>
        <xdr:cNvPr id="3247" name="Line 175"/>
        <xdr:cNvSpPr>
          <a:spLocks noChangeShapeType="1"/>
        </xdr:cNvSpPr>
      </xdr:nvSpPr>
      <xdr:spPr>
        <a:xfrm>
          <a:off x="3171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153</xdr:row>
      <xdr:rowOff>0</xdr:rowOff>
    </xdr:from>
    <xdr:to xmlns:xdr="http://schemas.openxmlformats.org/drawingml/2006/spreadsheetDrawing">
      <xdr:col>19</xdr:col>
      <xdr:colOff>57150</xdr:colOff>
      <xdr:row>153</xdr:row>
      <xdr:rowOff>0</xdr:rowOff>
    </xdr:to>
    <xdr:sp macro="" textlink="">
      <xdr:nvSpPr>
        <xdr:cNvPr id="3248" name="Line 176"/>
        <xdr:cNvSpPr>
          <a:spLocks noChangeShapeType="1"/>
        </xdr:cNvSpPr>
      </xdr:nvSpPr>
      <xdr:spPr>
        <a:xfrm>
          <a:off x="3400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153</xdr:row>
      <xdr:rowOff>0</xdr:rowOff>
    </xdr:from>
    <xdr:to xmlns:xdr="http://schemas.openxmlformats.org/drawingml/2006/spreadsheetDrawing">
      <xdr:col>22</xdr:col>
      <xdr:colOff>47625</xdr:colOff>
      <xdr:row>153</xdr:row>
      <xdr:rowOff>0</xdr:rowOff>
    </xdr:to>
    <xdr:sp macro="" textlink="">
      <xdr:nvSpPr>
        <xdr:cNvPr id="3249" name="Line 177"/>
        <xdr:cNvSpPr>
          <a:spLocks noChangeShapeType="1"/>
        </xdr:cNvSpPr>
      </xdr:nvSpPr>
      <xdr:spPr>
        <a:xfrm>
          <a:off x="38576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153</xdr:row>
      <xdr:rowOff>0</xdr:rowOff>
    </xdr:from>
    <xdr:to xmlns:xdr="http://schemas.openxmlformats.org/drawingml/2006/spreadsheetDrawing">
      <xdr:col>25</xdr:col>
      <xdr:colOff>76200</xdr:colOff>
      <xdr:row>153</xdr:row>
      <xdr:rowOff>0</xdr:rowOff>
    </xdr:to>
    <xdr:sp macro="" textlink="">
      <xdr:nvSpPr>
        <xdr:cNvPr id="3250" name="Line 178"/>
        <xdr:cNvSpPr>
          <a:spLocks noChangeShapeType="1"/>
        </xdr:cNvSpPr>
      </xdr:nvSpPr>
      <xdr:spPr>
        <a:xfrm>
          <a:off x="43529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153</xdr:row>
      <xdr:rowOff>0</xdr:rowOff>
    </xdr:from>
    <xdr:to xmlns:xdr="http://schemas.openxmlformats.org/drawingml/2006/spreadsheetDrawing">
      <xdr:col>28</xdr:col>
      <xdr:colOff>95250</xdr:colOff>
      <xdr:row>153</xdr:row>
      <xdr:rowOff>0</xdr:rowOff>
    </xdr:to>
    <xdr:sp macro="" textlink="">
      <xdr:nvSpPr>
        <xdr:cNvPr id="3251" name="Line 179"/>
        <xdr:cNvSpPr>
          <a:spLocks noChangeShapeType="1"/>
        </xdr:cNvSpPr>
      </xdr:nvSpPr>
      <xdr:spPr>
        <a:xfrm>
          <a:off x="48387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153</xdr:row>
      <xdr:rowOff>0</xdr:rowOff>
    </xdr:from>
    <xdr:to xmlns:xdr="http://schemas.openxmlformats.org/drawingml/2006/spreadsheetDrawing">
      <xdr:col>31</xdr:col>
      <xdr:colOff>133350</xdr:colOff>
      <xdr:row>153</xdr:row>
      <xdr:rowOff>0</xdr:rowOff>
    </xdr:to>
    <xdr:sp macro="" textlink="">
      <xdr:nvSpPr>
        <xdr:cNvPr id="3252" name="Line 180"/>
        <xdr:cNvSpPr>
          <a:spLocks noChangeShapeType="1"/>
        </xdr:cNvSpPr>
      </xdr:nvSpPr>
      <xdr:spPr>
        <a:xfrm>
          <a:off x="53435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153</xdr:row>
      <xdr:rowOff>0</xdr:rowOff>
    </xdr:from>
    <xdr:to xmlns:xdr="http://schemas.openxmlformats.org/drawingml/2006/spreadsheetDrawing">
      <xdr:col>32</xdr:col>
      <xdr:colOff>57150</xdr:colOff>
      <xdr:row>153</xdr:row>
      <xdr:rowOff>0</xdr:rowOff>
    </xdr:to>
    <xdr:sp macro="" textlink="">
      <xdr:nvSpPr>
        <xdr:cNvPr id="3253" name="Line 181"/>
        <xdr:cNvSpPr>
          <a:spLocks noChangeShapeType="1"/>
        </xdr:cNvSpPr>
      </xdr:nvSpPr>
      <xdr:spPr>
        <a:xfrm>
          <a:off x="543877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153</xdr:row>
      <xdr:rowOff>0</xdr:rowOff>
    </xdr:from>
    <xdr:to xmlns:xdr="http://schemas.openxmlformats.org/drawingml/2006/spreadsheetDrawing">
      <xdr:col>38</xdr:col>
      <xdr:colOff>123825</xdr:colOff>
      <xdr:row>153</xdr:row>
      <xdr:rowOff>0</xdr:rowOff>
    </xdr:to>
    <xdr:sp macro="" textlink="">
      <xdr:nvSpPr>
        <xdr:cNvPr id="3254" name="Line 182"/>
        <xdr:cNvSpPr>
          <a:spLocks noChangeShapeType="1"/>
        </xdr:cNvSpPr>
      </xdr:nvSpPr>
      <xdr:spPr>
        <a:xfrm>
          <a:off x="64389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49</xdr:row>
      <xdr:rowOff>0</xdr:rowOff>
    </xdr:from>
    <xdr:to xmlns:xdr="http://schemas.openxmlformats.org/drawingml/2006/spreadsheetDrawing">
      <xdr:col>4</xdr:col>
      <xdr:colOff>85725</xdr:colOff>
      <xdr:row>49</xdr:row>
      <xdr:rowOff>0</xdr:rowOff>
    </xdr:to>
    <xdr:sp macro="" textlink="">
      <xdr:nvSpPr>
        <xdr:cNvPr id="3255" name="Line 184"/>
        <xdr:cNvSpPr>
          <a:spLocks noChangeShapeType="1"/>
        </xdr:cNvSpPr>
      </xdr:nvSpPr>
      <xdr:spPr>
        <a:xfrm>
          <a:off x="10096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0</xdr:rowOff>
    </xdr:from>
    <xdr:to xmlns:xdr="http://schemas.openxmlformats.org/drawingml/2006/spreadsheetDrawing">
      <xdr:col>7</xdr:col>
      <xdr:colOff>104775</xdr:colOff>
      <xdr:row>49</xdr:row>
      <xdr:rowOff>0</xdr:rowOff>
    </xdr:to>
    <xdr:sp macro="" textlink="">
      <xdr:nvSpPr>
        <xdr:cNvPr id="3256" name="Line 185"/>
        <xdr:cNvSpPr>
          <a:spLocks noChangeShapeType="1"/>
        </xdr:cNvSpPr>
      </xdr:nvSpPr>
      <xdr:spPr>
        <a:xfrm>
          <a:off x="1495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0</xdr:rowOff>
    </xdr:from>
    <xdr:to xmlns:xdr="http://schemas.openxmlformats.org/drawingml/2006/spreadsheetDrawing">
      <xdr:col>10</xdr:col>
      <xdr:colOff>85725</xdr:colOff>
      <xdr:row>49</xdr:row>
      <xdr:rowOff>0</xdr:rowOff>
    </xdr:to>
    <xdr:sp macro="" textlink="">
      <xdr:nvSpPr>
        <xdr:cNvPr id="3257" name="Line 186"/>
        <xdr:cNvSpPr>
          <a:spLocks noChangeShapeType="1"/>
        </xdr:cNvSpPr>
      </xdr:nvSpPr>
      <xdr:spPr>
        <a:xfrm>
          <a:off x="19621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0</xdr:rowOff>
    </xdr:from>
    <xdr:to xmlns:xdr="http://schemas.openxmlformats.org/drawingml/2006/spreadsheetDrawing">
      <xdr:col>13</xdr:col>
      <xdr:colOff>47625</xdr:colOff>
      <xdr:row>49</xdr:row>
      <xdr:rowOff>0</xdr:rowOff>
    </xdr:to>
    <xdr:sp macro="" textlink="">
      <xdr:nvSpPr>
        <xdr:cNvPr id="3258" name="Line 187"/>
        <xdr:cNvSpPr>
          <a:spLocks noChangeShapeType="1"/>
        </xdr:cNvSpPr>
      </xdr:nvSpPr>
      <xdr:spPr>
        <a:xfrm>
          <a:off x="2409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0</xdr:rowOff>
    </xdr:from>
    <xdr:to xmlns:xdr="http://schemas.openxmlformats.org/drawingml/2006/spreadsheetDrawing">
      <xdr:col>16</xdr:col>
      <xdr:colOff>57150</xdr:colOff>
      <xdr:row>49</xdr:row>
      <xdr:rowOff>0</xdr:rowOff>
    </xdr:to>
    <xdr:sp macro="" textlink="">
      <xdr:nvSpPr>
        <xdr:cNvPr id="3259" name="Line 188"/>
        <xdr:cNvSpPr>
          <a:spLocks noChangeShapeType="1"/>
        </xdr:cNvSpPr>
      </xdr:nvSpPr>
      <xdr:spPr>
        <a:xfrm>
          <a:off x="29051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49</xdr:row>
      <xdr:rowOff>0</xdr:rowOff>
    </xdr:from>
    <xdr:to xmlns:xdr="http://schemas.openxmlformats.org/drawingml/2006/spreadsheetDrawing">
      <xdr:col>18</xdr:col>
      <xdr:colOff>0</xdr:colOff>
      <xdr:row>49</xdr:row>
      <xdr:rowOff>0</xdr:rowOff>
    </xdr:to>
    <xdr:sp macro="" textlink="">
      <xdr:nvSpPr>
        <xdr:cNvPr id="3260" name="Line 189"/>
        <xdr:cNvSpPr>
          <a:spLocks noChangeShapeType="1"/>
        </xdr:cNvSpPr>
      </xdr:nvSpPr>
      <xdr:spPr>
        <a:xfrm>
          <a:off x="3171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0</xdr:rowOff>
    </xdr:from>
    <xdr:to xmlns:xdr="http://schemas.openxmlformats.org/drawingml/2006/spreadsheetDrawing">
      <xdr:col>19</xdr:col>
      <xdr:colOff>57150</xdr:colOff>
      <xdr:row>49</xdr:row>
      <xdr:rowOff>0</xdr:rowOff>
    </xdr:to>
    <xdr:sp macro="" textlink="">
      <xdr:nvSpPr>
        <xdr:cNvPr id="3261" name="Line 190"/>
        <xdr:cNvSpPr>
          <a:spLocks noChangeShapeType="1"/>
        </xdr:cNvSpPr>
      </xdr:nvSpPr>
      <xdr:spPr>
        <a:xfrm>
          <a:off x="3400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49</xdr:row>
      <xdr:rowOff>0</xdr:rowOff>
    </xdr:from>
    <xdr:to xmlns:xdr="http://schemas.openxmlformats.org/drawingml/2006/spreadsheetDrawing">
      <xdr:col>22</xdr:col>
      <xdr:colOff>47625</xdr:colOff>
      <xdr:row>49</xdr:row>
      <xdr:rowOff>0</xdr:rowOff>
    </xdr:to>
    <xdr:sp macro="" textlink="">
      <xdr:nvSpPr>
        <xdr:cNvPr id="3262" name="Line 191"/>
        <xdr:cNvSpPr>
          <a:spLocks noChangeShapeType="1"/>
        </xdr:cNvSpPr>
      </xdr:nvSpPr>
      <xdr:spPr>
        <a:xfrm>
          <a:off x="38576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49</xdr:row>
      <xdr:rowOff>0</xdr:rowOff>
    </xdr:from>
    <xdr:to xmlns:xdr="http://schemas.openxmlformats.org/drawingml/2006/spreadsheetDrawing">
      <xdr:col>25</xdr:col>
      <xdr:colOff>76200</xdr:colOff>
      <xdr:row>49</xdr:row>
      <xdr:rowOff>0</xdr:rowOff>
    </xdr:to>
    <xdr:sp macro="" textlink="">
      <xdr:nvSpPr>
        <xdr:cNvPr id="3263" name="Line 192"/>
        <xdr:cNvSpPr>
          <a:spLocks noChangeShapeType="1"/>
        </xdr:cNvSpPr>
      </xdr:nvSpPr>
      <xdr:spPr>
        <a:xfrm>
          <a:off x="43529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49</xdr:row>
      <xdr:rowOff>0</xdr:rowOff>
    </xdr:from>
    <xdr:to xmlns:xdr="http://schemas.openxmlformats.org/drawingml/2006/spreadsheetDrawing">
      <xdr:col>28</xdr:col>
      <xdr:colOff>95250</xdr:colOff>
      <xdr:row>49</xdr:row>
      <xdr:rowOff>0</xdr:rowOff>
    </xdr:to>
    <xdr:sp macro="" textlink="">
      <xdr:nvSpPr>
        <xdr:cNvPr id="3264" name="Line 193"/>
        <xdr:cNvSpPr>
          <a:spLocks noChangeShapeType="1"/>
        </xdr:cNvSpPr>
      </xdr:nvSpPr>
      <xdr:spPr>
        <a:xfrm>
          <a:off x="48387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49</xdr:row>
      <xdr:rowOff>0</xdr:rowOff>
    </xdr:from>
    <xdr:to xmlns:xdr="http://schemas.openxmlformats.org/drawingml/2006/spreadsheetDrawing">
      <xdr:col>31</xdr:col>
      <xdr:colOff>133350</xdr:colOff>
      <xdr:row>49</xdr:row>
      <xdr:rowOff>0</xdr:rowOff>
    </xdr:to>
    <xdr:sp macro="" textlink="">
      <xdr:nvSpPr>
        <xdr:cNvPr id="3265" name="Line 194"/>
        <xdr:cNvSpPr>
          <a:spLocks noChangeShapeType="1"/>
        </xdr:cNvSpPr>
      </xdr:nvSpPr>
      <xdr:spPr>
        <a:xfrm>
          <a:off x="53435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49</xdr:row>
      <xdr:rowOff>0</xdr:rowOff>
    </xdr:from>
    <xdr:to xmlns:xdr="http://schemas.openxmlformats.org/drawingml/2006/spreadsheetDrawing">
      <xdr:col>32</xdr:col>
      <xdr:colOff>57150</xdr:colOff>
      <xdr:row>49</xdr:row>
      <xdr:rowOff>0</xdr:rowOff>
    </xdr:to>
    <xdr:sp macro="" textlink="">
      <xdr:nvSpPr>
        <xdr:cNvPr id="3266" name="Line 195"/>
        <xdr:cNvSpPr>
          <a:spLocks noChangeShapeType="1"/>
        </xdr:cNvSpPr>
      </xdr:nvSpPr>
      <xdr:spPr>
        <a:xfrm>
          <a:off x="543877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49</xdr:row>
      <xdr:rowOff>0</xdr:rowOff>
    </xdr:from>
    <xdr:to xmlns:xdr="http://schemas.openxmlformats.org/drawingml/2006/spreadsheetDrawing">
      <xdr:col>38</xdr:col>
      <xdr:colOff>123825</xdr:colOff>
      <xdr:row>49</xdr:row>
      <xdr:rowOff>0</xdr:rowOff>
    </xdr:to>
    <xdr:sp macro="" textlink="">
      <xdr:nvSpPr>
        <xdr:cNvPr id="3267" name="Line 196"/>
        <xdr:cNvSpPr>
          <a:spLocks noChangeShapeType="1"/>
        </xdr:cNvSpPr>
      </xdr:nvSpPr>
      <xdr:spPr>
        <a:xfrm>
          <a:off x="64389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268" name="Line 197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269" name="Line 198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270" name="Line 199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271" name="Line 200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272" name="Line 201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273" name="Line 202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274" name="Line 203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275" name="Line 204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276" name="Line 205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277" name="Line 206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278" name="Line 207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279" name="Line 208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280" name="Line 209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281" name="Line 210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282" name="Line 211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283" name="Line 212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284" name="Line 213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285" name="Line 214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286" name="Line 215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287" name="Line 216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288" name="Line 217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289" name="Line 218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290" name="Line 219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291" name="Line 220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292" name="Line 221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293" name="Line 222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294" name="Line 223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295" name="Line 224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296" name="Line 225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297" name="Line 226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298" name="Line 227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299" name="Line 228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300" name="Line 229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301" name="Line 230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302" name="Line 231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303" name="Line 232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304" name="Line 233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305" name="Line 234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306" name="Line 235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307" name="Line 236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308" name="Line 237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309" name="Line 238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310" name="Line 239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311" name="Line 240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312" name="Line 241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313" name="Line 242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314" name="Line 243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315" name="Line 244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316" name="Line 245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317" name="Line 246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318" name="Line 247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319" name="Line 248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320" name="Line 249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321" name="Line 250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322" name="Line 251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323" name="Line 252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324" name="Line 253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325" name="Line 254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326" name="Line 255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327" name="Line 256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328" name="Line 257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329" name="Line 258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330" name="Line 259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331" name="Line 260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332" name="Line 261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101</xdr:row>
      <xdr:rowOff>0</xdr:rowOff>
    </xdr:from>
    <xdr:to xmlns:xdr="http://schemas.openxmlformats.org/drawingml/2006/spreadsheetDrawing">
      <xdr:col>4</xdr:col>
      <xdr:colOff>85725</xdr:colOff>
      <xdr:row>101</xdr:row>
      <xdr:rowOff>0</xdr:rowOff>
    </xdr:to>
    <xdr:sp macro="" textlink="">
      <xdr:nvSpPr>
        <xdr:cNvPr id="3333" name="Line 262"/>
        <xdr:cNvSpPr>
          <a:spLocks noChangeShapeType="1"/>
        </xdr:cNvSpPr>
      </xdr:nvSpPr>
      <xdr:spPr>
        <a:xfrm>
          <a:off x="10096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101</xdr:row>
      <xdr:rowOff>0</xdr:rowOff>
    </xdr:from>
    <xdr:to xmlns:xdr="http://schemas.openxmlformats.org/drawingml/2006/spreadsheetDrawing">
      <xdr:col>7</xdr:col>
      <xdr:colOff>104775</xdr:colOff>
      <xdr:row>101</xdr:row>
      <xdr:rowOff>0</xdr:rowOff>
    </xdr:to>
    <xdr:sp macro="" textlink="">
      <xdr:nvSpPr>
        <xdr:cNvPr id="3334" name="Line 263"/>
        <xdr:cNvSpPr>
          <a:spLocks noChangeShapeType="1"/>
        </xdr:cNvSpPr>
      </xdr:nvSpPr>
      <xdr:spPr>
        <a:xfrm>
          <a:off x="1495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101</xdr:row>
      <xdr:rowOff>0</xdr:rowOff>
    </xdr:from>
    <xdr:to xmlns:xdr="http://schemas.openxmlformats.org/drawingml/2006/spreadsheetDrawing">
      <xdr:col>10</xdr:col>
      <xdr:colOff>85725</xdr:colOff>
      <xdr:row>101</xdr:row>
      <xdr:rowOff>0</xdr:rowOff>
    </xdr:to>
    <xdr:sp macro="" textlink="">
      <xdr:nvSpPr>
        <xdr:cNvPr id="3335" name="Line 264"/>
        <xdr:cNvSpPr>
          <a:spLocks noChangeShapeType="1"/>
        </xdr:cNvSpPr>
      </xdr:nvSpPr>
      <xdr:spPr>
        <a:xfrm>
          <a:off x="19621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101</xdr:row>
      <xdr:rowOff>0</xdr:rowOff>
    </xdr:from>
    <xdr:to xmlns:xdr="http://schemas.openxmlformats.org/drawingml/2006/spreadsheetDrawing">
      <xdr:col>13</xdr:col>
      <xdr:colOff>47625</xdr:colOff>
      <xdr:row>101</xdr:row>
      <xdr:rowOff>0</xdr:rowOff>
    </xdr:to>
    <xdr:sp macro="" textlink="">
      <xdr:nvSpPr>
        <xdr:cNvPr id="3336" name="Line 265"/>
        <xdr:cNvSpPr>
          <a:spLocks noChangeShapeType="1"/>
        </xdr:cNvSpPr>
      </xdr:nvSpPr>
      <xdr:spPr>
        <a:xfrm>
          <a:off x="2409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101</xdr:row>
      <xdr:rowOff>0</xdr:rowOff>
    </xdr:from>
    <xdr:to xmlns:xdr="http://schemas.openxmlformats.org/drawingml/2006/spreadsheetDrawing">
      <xdr:col>16</xdr:col>
      <xdr:colOff>57150</xdr:colOff>
      <xdr:row>101</xdr:row>
      <xdr:rowOff>0</xdr:rowOff>
    </xdr:to>
    <xdr:sp macro="" textlink="">
      <xdr:nvSpPr>
        <xdr:cNvPr id="3337" name="Line 266"/>
        <xdr:cNvSpPr>
          <a:spLocks noChangeShapeType="1"/>
        </xdr:cNvSpPr>
      </xdr:nvSpPr>
      <xdr:spPr>
        <a:xfrm>
          <a:off x="29051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101</xdr:row>
      <xdr:rowOff>0</xdr:rowOff>
    </xdr:from>
    <xdr:to xmlns:xdr="http://schemas.openxmlformats.org/drawingml/2006/spreadsheetDrawing">
      <xdr:col>18</xdr:col>
      <xdr:colOff>0</xdr:colOff>
      <xdr:row>101</xdr:row>
      <xdr:rowOff>0</xdr:rowOff>
    </xdr:to>
    <xdr:sp macro="" textlink="">
      <xdr:nvSpPr>
        <xdr:cNvPr id="3338" name="Line 267"/>
        <xdr:cNvSpPr>
          <a:spLocks noChangeShapeType="1"/>
        </xdr:cNvSpPr>
      </xdr:nvSpPr>
      <xdr:spPr>
        <a:xfrm>
          <a:off x="3171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101</xdr:row>
      <xdr:rowOff>0</xdr:rowOff>
    </xdr:from>
    <xdr:to xmlns:xdr="http://schemas.openxmlformats.org/drawingml/2006/spreadsheetDrawing">
      <xdr:col>19</xdr:col>
      <xdr:colOff>57150</xdr:colOff>
      <xdr:row>101</xdr:row>
      <xdr:rowOff>0</xdr:rowOff>
    </xdr:to>
    <xdr:sp macro="" textlink="">
      <xdr:nvSpPr>
        <xdr:cNvPr id="3339" name="Line 268"/>
        <xdr:cNvSpPr>
          <a:spLocks noChangeShapeType="1"/>
        </xdr:cNvSpPr>
      </xdr:nvSpPr>
      <xdr:spPr>
        <a:xfrm>
          <a:off x="3400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101</xdr:row>
      <xdr:rowOff>0</xdr:rowOff>
    </xdr:from>
    <xdr:to xmlns:xdr="http://schemas.openxmlformats.org/drawingml/2006/spreadsheetDrawing">
      <xdr:col>22</xdr:col>
      <xdr:colOff>47625</xdr:colOff>
      <xdr:row>101</xdr:row>
      <xdr:rowOff>0</xdr:rowOff>
    </xdr:to>
    <xdr:sp macro="" textlink="">
      <xdr:nvSpPr>
        <xdr:cNvPr id="3340" name="Line 269"/>
        <xdr:cNvSpPr>
          <a:spLocks noChangeShapeType="1"/>
        </xdr:cNvSpPr>
      </xdr:nvSpPr>
      <xdr:spPr>
        <a:xfrm>
          <a:off x="38576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101</xdr:row>
      <xdr:rowOff>0</xdr:rowOff>
    </xdr:from>
    <xdr:to xmlns:xdr="http://schemas.openxmlformats.org/drawingml/2006/spreadsheetDrawing">
      <xdr:col>25</xdr:col>
      <xdr:colOff>76200</xdr:colOff>
      <xdr:row>101</xdr:row>
      <xdr:rowOff>0</xdr:rowOff>
    </xdr:to>
    <xdr:sp macro="" textlink="">
      <xdr:nvSpPr>
        <xdr:cNvPr id="3341" name="Line 270"/>
        <xdr:cNvSpPr>
          <a:spLocks noChangeShapeType="1"/>
        </xdr:cNvSpPr>
      </xdr:nvSpPr>
      <xdr:spPr>
        <a:xfrm>
          <a:off x="43529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101</xdr:row>
      <xdr:rowOff>0</xdr:rowOff>
    </xdr:from>
    <xdr:to xmlns:xdr="http://schemas.openxmlformats.org/drawingml/2006/spreadsheetDrawing">
      <xdr:col>28</xdr:col>
      <xdr:colOff>95250</xdr:colOff>
      <xdr:row>101</xdr:row>
      <xdr:rowOff>0</xdr:rowOff>
    </xdr:to>
    <xdr:sp macro="" textlink="">
      <xdr:nvSpPr>
        <xdr:cNvPr id="3342" name="Line 271"/>
        <xdr:cNvSpPr>
          <a:spLocks noChangeShapeType="1"/>
        </xdr:cNvSpPr>
      </xdr:nvSpPr>
      <xdr:spPr>
        <a:xfrm>
          <a:off x="48387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101</xdr:row>
      <xdr:rowOff>0</xdr:rowOff>
    </xdr:from>
    <xdr:to xmlns:xdr="http://schemas.openxmlformats.org/drawingml/2006/spreadsheetDrawing">
      <xdr:col>31</xdr:col>
      <xdr:colOff>133350</xdr:colOff>
      <xdr:row>101</xdr:row>
      <xdr:rowOff>0</xdr:rowOff>
    </xdr:to>
    <xdr:sp macro="" textlink="">
      <xdr:nvSpPr>
        <xdr:cNvPr id="3343" name="Line 272"/>
        <xdr:cNvSpPr>
          <a:spLocks noChangeShapeType="1"/>
        </xdr:cNvSpPr>
      </xdr:nvSpPr>
      <xdr:spPr>
        <a:xfrm>
          <a:off x="53435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101</xdr:row>
      <xdr:rowOff>0</xdr:rowOff>
    </xdr:from>
    <xdr:to xmlns:xdr="http://schemas.openxmlformats.org/drawingml/2006/spreadsheetDrawing">
      <xdr:col>32</xdr:col>
      <xdr:colOff>57150</xdr:colOff>
      <xdr:row>101</xdr:row>
      <xdr:rowOff>0</xdr:rowOff>
    </xdr:to>
    <xdr:sp macro="" textlink="">
      <xdr:nvSpPr>
        <xdr:cNvPr id="3344" name="Line 273"/>
        <xdr:cNvSpPr>
          <a:spLocks noChangeShapeType="1"/>
        </xdr:cNvSpPr>
      </xdr:nvSpPr>
      <xdr:spPr>
        <a:xfrm>
          <a:off x="543877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101</xdr:row>
      <xdr:rowOff>0</xdr:rowOff>
    </xdr:from>
    <xdr:to xmlns:xdr="http://schemas.openxmlformats.org/drawingml/2006/spreadsheetDrawing">
      <xdr:col>38</xdr:col>
      <xdr:colOff>123825</xdr:colOff>
      <xdr:row>101</xdr:row>
      <xdr:rowOff>0</xdr:rowOff>
    </xdr:to>
    <xdr:sp macro="" textlink="">
      <xdr:nvSpPr>
        <xdr:cNvPr id="3345" name="Line 274"/>
        <xdr:cNvSpPr>
          <a:spLocks noChangeShapeType="1"/>
        </xdr:cNvSpPr>
      </xdr:nvSpPr>
      <xdr:spPr>
        <a:xfrm>
          <a:off x="64389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153</xdr:row>
      <xdr:rowOff>0</xdr:rowOff>
    </xdr:from>
    <xdr:to xmlns:xdr="http://schemas.openxmlformats.org/drawingml/2006/spreadsheetDrawing">
      <xdr:col>4</xdr:col>
      <xdr:colOff>85725</xdr:colOff>
      <xdr:row>153</xdr:row>
      <xdr:rowOff>0</xdr:rowOff>
    </xdr:to>
    <xdr:sp macro="" textlink="">
      <xdr:nvSpPr>
        <xdr:cNvPr id="3346" name="Line 275"/>
        <xdr:cNvSpPr>
          <a:spLocks noChangeShapeType="1"/>
        </xdr:cNvSpPr>
      </xdr:nvSpPr>
      <xdr:spPr>
        <a:xfrm>
          <a:off x="10096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153</xdr:row>
      <xdr:rowOff>0</xdr:rowOff>
    </xdr:from>
    <xdr:to xmlns:xdr="http://schemas.openxmlformats.org/drawingml/2006/spreadsheetDrawing">
      <xdr:col>7</xdr:col>
      <xdr:colOff>104775</xdr:colOff>
      <xdr:row>153</xdr:row>
      <xdr:rowOff>0</xdr:rowOff>
    </xdr:to>
    <xdr:sp macro="" textlink="">
      <xdr:nvSpPr>
        <xdr:cNvPr id="3347" name="Line 276"/>
        <xdr:cNvSpPr>
          <a:spLocks noChangeShapeType="1"/>
        </xdr:cNvSpPr>
      </xdr:nvSpPr>
      <xdr:spPr>
        <a:xfrm>
          <a:off x="1495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153</xdr:row>
      <xdr:rowOff>0</xdr:rowOff>
    </xdr:from>
    <xdr:to xmlns:xdr="http://schemas.openxmlformats.org/drawingml/2006/spreadsheetDrawing">
      <xdr:col>10</xdr:col>
      <xdr:colOff>85725</xdr:colOff>
      <xdr:row>153</xdr:row>
      <xdr:rowOff>0</xdr:rowOff>
    </xdr:to>
    <xdr:sp macro="" textlink="">
      <xdr:nvSpPr>
        <xdr:cNvPr id="3348" name="Line 277"/>
        <xdr:cNvSpPr>
          <a:spLocks noChangeShapeType="1"/>
        </xdr:cNvSpPr>
      </xdr:nvSpPr>
      <xdr:spPr>
        <a:xfrm>
          <a:off x="19621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153</xdr:row>
      <xdr:rowOff>0</xdr:rowOff>
    </xdr:from>
    <xdr:to xmlns:xdr="http://schemas.openxmlformats.org/drawingml/2006/spreadsheetDrawing">
      <xdr:col>13</xdr:col>
      <xdr:colOff>47625</xdr:colOff>
      <xdr:row>153</xdr:row>
      <xdr:rowOff>0</xdr:rowOff>
    </xdr:to>
    <xdr:sp macro="" textlink="">
      <xdr:nvSpPr>
        <xdr:cNvPr id="3349" name="Line 278"/>
        <xdr:cNvSpPr>
          <a:spLocks noChangeShapeType="1"/>
        </xdr:cNvSpPr>
      </xdr:nvSpPr>
      <xdr:spPr>
        <a:xfrm>
          <a:off x="2409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153</xdr:row>
      <xdr:rowOff>0</xdr:rowOff>
    </xdr:from>
    <xdr:to xmlns:xdr="http://schemas.openxmlformats.org/drawingml/2006/spreadsheetDrawing">
      <xdr:col>16</xdr:col>
      <xdr:colOff>57150</xdr:colOff>
      <xdr:row>153</xdr:row>
      <xdr:rowOff>0</xdr:rowOff>
    </xdr:to>
    <xdr:sp macro="" textlink="">
      <xdr:nvSpPr>
        <xdr:cNvPr id="3350" name="Line 279"/>
        <xdr:cNvSpPr>
          <a:spLocks noChangeShapeType="1"/>
        </xdr:cNvSpPr>
      </xdr:nvSpPr>
      <xdr:spPr>
        <a:xfrm>
          <a:off x="29051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153</xdr:row>
      <xdr:rowOff>0</xdr:rowOff>
    </xdr:from>
    <xdr:to xmlns:xdr="http://schemas.openxmlformats.org/drawingml/2006/spreadsheetDrawing">
      <xdr:col>18</xdr:col>
      <xdr:colOff>0</xdr:colOff>
      <xdr:row>153</xdr:row>
      <xdr:rowOff>0</xdr:rowOff>
    </xdr:to>
    <xdr:sp macro="" textlink="">
      <xdr:nvSpPr>
        <xdr:cNvPr id="3351" name="Line 280"/>
        <xdr:cNvSpPr>
          <a:spLocks noChangeShapeType="1"/>
        </xdr:cNvSpPr>
      </xdr:nvSpPr>
      <xdr:spPr>
        <a:xfrm>
          <a:off x="3171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153</xdr:row>
      <xdr:rowOff>0</xdr:rowOff>
    </xdr:from>
    <xdr:to xmlns:xdr="http://schemas.openxmlformats.org/drawingml/2006/spreadsheetDrawing">
      <xdr:col>19</xdr:col>
      <xdr:colOff>57150</xdr:colOff>
      <xdr:row>153</xdr:row>
      <xdr:rowOff>0</xdr:rowOff>
    </xdr:to>
    <xdr:sp macro="" textlink="">
      <xdr:nvSpPr>
        <xdr:cNvPr id="3352" name="Line 281"/>
        <xdr:cNvSpPr>
          <a:spLocks noChangeShapeType="1"/>
        </xdr:cNvSpPr>
      </xdr:nvSpPr>
      <xdr:spPr>
        <a:xfrm>
          <a:off x="3400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153</xdr:row>
      <xdr:rowOff>0</xdr:rowOff>
    </xdr:from>
    <xdr:to xmlns:xdr="http://schemas.openxmlformats.org/drawingml/2006/spreadsheetDrawing">
      <xdr:col>22</xdr:col>
      <xdr:colOff>47625</xdr:colOff>
      <xdr:row>153</xdr:row>
      <xdr:rowOff>0</xdr:rowOff>
    </xdr:to>
    <xdr:sp macro="" textlink="">
      <xdr:nvSpPr>
        <xdr:cNvPr id="3353" name="Line 282"/>
        <xdr:cNvSpPr>
          <a:spLocks noChangeShapeType="1"/>
        </xdr:cNvSpPr>
      </xdr:nvSpPr>
      <xdr:spPr>
        <a:xfrm>
          <a:off x="38576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153</xdr:row>
      <xdr:rowOff>0</xdr:rowOff>
    </xdr:from>
    <xdr:to xmlns:xdr="http://schemas.openxmlformats.org/drawingml/2006/spreadsheetDrawing">
      <xdr:col>25</xdr:col>
      <xdr:colOff>76200</xdr:colOff>
      <xdr:row>153</xdr:row>
      <xdr:rowOff>0</xdr:rowOff>
    </xdr:to>
    <xdr:sp macro="" textlink="">
      <xdr:nvSpPr>
        <xdr:cNvPr id="3354" name="Line 283"/>
        <xdr:cNvSpPr>
          <a:spLocks noChangeShapeType="1"/>
        </xdr:cNvSpPr>
      </xdr:nvSpPr>
      <xdr:spPr>
        <a:xfrm>
          <a:off x="43529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153</xdr:row>
      <xdr:rowOff>0</xdr:rowOff>
    </xdr:from>
    <xdr:to xmlns:xdr="http://schemas.openxmlformats.org/drawingml/2006/spreadsheetDrawing">
      <xdr:col>28</xdr:col>
      <xdr:colOff>95250</xdr:colOff>
      <xdr:row>153</xdr:row>
      <xdr:rowOff>0</xdr:rowOff>
    </xdr:to>
    <xdr:sp macro="" textlink="">
      <xdr:nvSpPr>
        <xdr:cNvPr id="3355" name="Line 284"/>
        <xdr:cNvSpPr>
          <a:spLocks noChangeShapeType="1"/>
        </xdr:cNvSpPr>
      </xdr:nvSpPr>
      <xdr:spPr>
        <a:xfrm>
          <a:off x="48387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153</xdr:row>
      <xdr:rowOff>0</xdr:rowOff>
    </xdr:from>
    <xdr:to xmlns:xdr="http://schemas.openxmlformats.org/drawingml/2006/spreadsheetDrawing">
      <xdr:col>31</xdr:col>
      <xdr:colOff>133350</xdr:colOff>
      <xdr:row>153</xdr:row>
      <xdr:rowOff>0</xdr:rowOff>
    </xdr:to>
    <xdr:sp macro="" textlink="">
      <xdr:nvSpPr>
        <xdr:cNvPr id="3356" name="Line 285"/>
        <xdr:cNvSpPr>
          <a:spLocks noChangeShapeType="1"/>
        </xdr:cNvSpPr>
      </xdr:nvSpPr>
      <xdr:spPr>
        <a:xfrm>
          <a:off x="53435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153</xdr:row>
      <xdr:rowOff>0</xdr:rowOff>
    </xdr:from>
    <xdr:to xmlns:xdr="http://schemas.openxmlformats.org/drawingml/2006/spreadsheetDrawing">
      <xdr:col>32</xdr:col>
      <xdr:colOff>57150</xdr:colOff>
      <xdr:row>153</xdr:row>
      <xdr:rowOff>0</xdr:rowOff>
    </xdr:to>
    <xdr:sp macro="" textlink="">
      <xdr:nvSpPr>
        <xdr:cNvPr id="3357" name="Line 286"/>
        <xdr:cNvSpPr>
          <a:spLocks noChangeShapeType="1"/>
        </xdr:cNvSpPr>
      </xdr:nvSpPr>
      <xdr:spPr>
        <a:xfrm>
          <a:off x="543877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153</xdr:row>
      <xdr:rowOff>0</xdr:rowOff>
    </xdr:from>
    <xdr:to xmlns:xdr="http://schemas.openxmlformats.org/drawingml/2006/spreadsheetDrawing">
      <xdr:col>38</xdr:col>
      <xdr:colOff>123825</xdr:colOff>
      <xdr:row>153</xdr:row>
      <xdr:rowOff>0</xdr:rowOff>
    </xdr:to>
    <xdr:sp macro="" textlink="">
      <xdr:nvSpPr>
        <xdr:cNvPr id="3358" name="Line 287"/>
        <xdr:cNvSpPr>
          <a:spLocks noChangeShapeType="1"/>
        </xdr:cNvSpPr>
      </xdr:nvSpPr>
      <xdr:spPr>
        <a:xfrm>
          <a:off x="64389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49</xdr:row>
      <xdr:rowOff>0</xdr:rowOff>
    </xdr:from>
    <xdr:to xmlns:xdr="http://schemas.openxmlformats.org/drawingml/2006/spreadsheetDrawing">
      <xdr:col>4</xdr:col>
      <xdr:colOff>85725</xdr:colOff>
      <xdr:row>49</xdr:row>
      <xdr:rowOff>0</xdr:rowOff>
    </xdr:to>
    <xdr:sp macro="" textlink="">
      <xdr:nvSpPr>
        <xdr:cNvPr id="3359" name="Line 289"/>
        <xdr:cNvSpPr>
          <a:spLocks noChangeShapeType="1"/>
        </xdr:cNvSpPr>
      </xdr:nvSpPr>
      <xdr:spPr>
        <a:xfrm>
          <a:off x="10096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0</xdr:rowOff>
    </xdr:from>
    <xdr:to xmlns:xdr="http://schemas.openxmlformats.org/drawingml/2006/spreadsheetDrawing">
      <xdr:col>7</xdr:col>
      <xdr:colOff>104775</xdr:colOff>
      <xdr:row>49</xdr:row>
      <xdr:rowOff>0</xdr:rowOff>
    </xdr:to>
    <xdr:sp macro="" textlink="">
      <xdr:nvSpPr>
        <xdr:cNvPr id="3360" name="Line 290"/>
        <xdr:cNvSpPr>
          <a:spLocks noChangeShapeType="1"/>
        </xdr:cNvSpPr>
      </xdr:nvSpPr>
      <xdr:spPr>
        <a:xfrm>
          <a:off x="1495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0</xdr:rowOff>
    </xdr:from>
    <xdr:to xmlns:xdr="http://schemas.openxmlformats.org/drawingml/2006/spreadsheetDrawing">
      <xdr:col>10</xdr:col>
      <xdr:colOff>85725</xdr:colOff>
      <xdr:row>49</xdr:row>
      <xdr:rowOff>0</xdr:rowOff>
    </xdr:to>
    <xdr:sp macro="" textlink="">
      <xdr:nvSpPr>
        <xdr:cNvPr id="3361" name="Line 291"/>
        <xdr:cNvSpPr>
          <a:spLocks noChangeShapeType="1"/>
        </xdr:cNvSpPr>
      </xdr:nvSpPr>
      <xdr:spPr>
        <a:xfrm>
          <a:off x="19621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0</xdr:rowOff>
    </xdr:from>
    <xdr:to xmlns:xdr="http://schemas.openxmlformats.org/drawingml/2006/spreadsheetDrawing">
      <xdr:col>13</xdr:col>
      <xdr:colOff>47625</xdr:colOff>
      <xdr:row>49</xdr:row>
      <xdr:rowOff>0</xdr:rowOff>
    </xdr:to>
    <xdr:sp macro="" textlink="">
      <xdr:nvSpPr>
        <xdr:cNvPr id="3362" name="Line 292"/>
        <xdr:cNvSpPr>
          <a:spLocks noChangeShapeType="1"/>
        </xdr:cNvSpPr>
      </xdr:nvSpPr>
      <xdr:spPr>
        <a:xfrm>
          <a:off x="2409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0</xdr:rowOff>
    </xdr:from>
    <xdr:to xmlns:xdr="http://schemas.openxmlformats.org/drawingml/2006/spreadsheetDrawing">
      <xdr:col>16</xdr:col>
      <xdr:colOff>57150</xdr:colOff>
      <xdr:row>49</xdr:row>
      <xdr:rowOff>0</xdr:rowOff>
    </xdr:to>
    <xdr:sp macro="" textlink="">
      <xdr:nvSpPr>
        <xdr:cNvPr id="3363" name="Line 293"/>
        <xdr:cNvSpPr>
          <a:spLocks noChangeShapeType="1"/>
        </xdr:cNvSpPr>
      </xdr:nvSpPr>
      <xdr:spPr>
        <a:xfrm>
          <a:off x="29051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49</xdr:row>
      <xdr:rowOff>0</xdr:rowOff>
    </xdr:from>
    <xdr:to xmlns:xdr="http://schemas.openxmlformats.org/drawingml/2006/spreadsheetDrawing">
      <xdr:col>18</xdr:col>
      <xdr:colOff>0</xdr:colOff>
      <xdr:row>49</xdr:row>
      <xdr:rowOff>0</xdr:rowOff>
    </xdr:to>
    <xdr:sp macro="" textlink="">
      <xdr:nvSpPr>
        <xdr:cNvPr id="3364" name="Line 294"/>
        <xdr:cNvSpPr>
          <a:spLocks noChangeShapeType="1"/>
        </xdr:cNvSpPr>
      </xdr:nvSpPr>
      <xdr:spPr>
        <a:xfrm>
          <a:off x="3171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0</xdr:rowOff>
    </xdr:from>
    <xdr:to xmlns:xdr="http://schemas.openxmlformats.org/drawingml/2006/spreadsheetDrawing">
      <xdr:col>19</xdr:col>
      <xdr:colOff>57150</xdr:colOff>
      <xdr:row>49</xdr:row>
      <xdr:rowOff>0</xdr:rowOff>
    </xdr:to>
    <xdr:sp macro="" textlink="">
      <xdr:nvSpPr>
        <xdr:cNvPr id="3365" name="Line 295"/>
        <xdr:cNvSpPr>
          <a:spLocks noChangeShapeType="1"/>
        </xdr:cNvSpPr>
      </xdr:nvSpPr>
      <xdr:spPr>
        <a:xfrm>
          <a:off x="3400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49</xdr:row>
      <xdr:rowOff>0</xdr:rowOff>
    </xdr:from>
    <xdr:to xmlns:xdr="http://schemas.openxmlformats.org/drawingml/2006/spreadsheetDrawing">
      <xdr:col>22</xdr:col>
      <xdr:colOff>47625</xdr:colOff>
      <xdr:row>49</xdr:row>
      <xdr:rowOff>0</xdr:rowOff>
    </xdr:to>
    <xdr:sp macro="" textlink="">
      <xdr:nvSpPr>
        <xdr:cNvPr id="3366" name="Line 296"/>
        <xdr:cNvSpPr>
          <a:spLocks noChangeShapeType="1"/>
        </xdr:cNvSpPr>
      </xdr:nvSpPr>
      <xdr:spPr>
        <a:xfrm>
          <a:off x="38576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49</xdr:row>
      <xdr:rowOff>0</xdr:rowOff>
    </xdr:from>
    <xdr:to xmlns:xdr="http://schemas.openxmlformats.org/drawingml/2006/spreadsheetDrawing">
      <xdr:col>25</xdr:col>
      <xdr:colOff>76200</xdr:colOff>
      <xdr:row>49</xdr:row>
      <xdr:rowOff>0</xdr:rowOff>
    </xdr:to>
    <xdr:sp macro="" textlink="">
      <xdr:nvSpPr>
        <xdr:cNvPr id="3367" name="Line 297"/>
        <xdr:cNvSpPr>
          <a:spLocks noChangeShapeType="1"/>
        </xdr:cNvSpPr>
      </xdr:nvSpPr>
      <xdr:spPr>
        <a:xfrm>
          <a:off x="43529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49</xdr:row>
      <xdr:rowOff>0</xdr:rowOff>
    </xdr:from>
    <xdr:to xmlns:xdr="http://schemas.openxmlformats.org/drawingml/2006/spreadsheetDrawing">
      <xdr:col>28</xdr:col>
      <xdr:colOff>95250</xdr:colOff>
      <xdr:row>49</xdr:row>
      <xdr:rowOff>0</xdr:rowOff>
    </xdr:to>
    <xdr:sp macro="" textlink="">
      <xdr:nvSpPr>
        <xdr:cNvPr id="3368" name="Line 298"/>
        <xdr:cNvSpPr>
          <a:spLocks noChangeShapeType="1"/>
        </xdr:cNvSpPr>
      </xdr:nvSpPr>
      <xdr:spPr>
        <a:xfrm>
          <a:off x="48387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49</xdr:row>
      <xdr:rowOff>0</xdr:rowOff>
    </xdr:from>
    <xdr:to xmlns:xdr="http://schemas.openxmlformats.org/drawingml/2006/spreadsheetDrawing">
      <xdr:col>31</xdr:col>
      <xdr:colOff>133350</xdr:colOff>
      <xdr:row>49</xdr:row>
      <xdr:rowOff>0</xdr:rowOff>
    </xdr:to>
    <xdr:sp macro="" textlink="">
      <xdr:nvSpPr>
        <xdr:cNvPr id="3369" name="Line 299"/>
        <xdr:cNvSpPr>
          <a:spLocks noChangeShapeType="1"/>
        </xdr:cNvSpPr>
      </xdr:nvSpPr>
      <xdr:spPr>
        <a:xfrm>
          <a:off x="53435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49</xdr:row>
      <xdr:rowOff>0</xdr:rowOff>
    </xdr:from>
    <xdr:to xmlns:xdr="http://schemas.openxmlformats.org/drawingml/2006/spreadsheetDrawing">
      <xdr:col>32</xdr:col>
      <xdr:colOff>57150</xdr:colOff>
      <xdr:row>49</xdr:row>
      <xdr:rowOff>0</xdr:rowOff>
    </xdr:to>
    <xdr:sp macro="" textlink="">
      <xdr:nvSpPr>
        <xdr:cNvPr id="3370" name="Line 300"/>
        <xdr:cNvSpPr>
          <a:spLocks noChangeShapeType="1"/>
        </xdr:cNvSpPr>
      </xdr:nvSpPr>
      <xdr:spPr>
        <a:xfrm>
          <a:off x="543877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49</xdr:row>
      <xdr:rowOff>0</xdr:rowOff>
    </xdr:from>
    <xdr:to xmlns:xdr="http://schemas.openxmlformats.org/drawingml/2006/spreadsheetDrawing">
      <xdr:col>38</xdr:col>
      <xdr:colOff>123825</xdr:colOff>
      <xdr:row>49</xdr:row>
      <xdr:rowOff>0</xdr:rowOff>
    </xdr:to>
    <xdr:sp macro="" textlink="">
      <xdr:nvSpPr>
        <xdr:cNvPr id="3371" name="Line 301"/>
        <xdr:cNvSpPr>
          <a:spLocks noChangeShapeType="1"/>
        </xdr:cNvSpPr>
      </xdr:nvSpPr>
      <xdr:spPr>
        <a:xfrm>
          <a:off x="64389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372" name="Line 302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373" name="Line 303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374" name="Line 304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375" name="Line 305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376" name="Line 306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377" name="Line 307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378" name="Line 308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379" name="Line 309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380" name="Line 310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381" name="Line 311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382" name="Line 312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383" name="Line 313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384" name="Line 314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385" name="Line 315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386" name="Line 316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387" name="Line 317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388" name="Line 318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389" name="Line 319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390" name="Line 320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391" name="Line 321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392" name="Line 322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393" name="Line 323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394" name="Line 324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395" name="Line 325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396" name="Line 326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397" name="Line 327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398" name="Line 328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399" name="Line 329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400" name="Line 330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401" name="Line 331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402" name="Line 332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403" name="Line 333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404" name="Line 334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405" name="Line 335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406" name="Line 336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407" name="Line 337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408" name="Line 338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409" name="Line 339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410" name="Line 340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411" name="Line 341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412" name="Line 342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413" name="Line 343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414" name="Line 344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415" name="Line 345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416" name="Line 346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417" name="Line 347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418" name="Line 348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419" name="Line 349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420" name="Line 350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421" name="Line 351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422" name="Line 352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423" name="Line 353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424" name="Line 354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425" name="Line 355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426" name="Line 356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427" name="Line 357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428" name="Line 358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429" name="Line 359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430" name="Line 360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431" name="Line 361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432" name="Line 362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433" name="Line 363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434" name="Line 364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435" name="Line 365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436" name="Line 366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101</xdr:row>
      <xdr:rowOff>0</xdr:rowOff>
    </xdr:from>
    <xdr:to xmlns:xdr="http://schemas.openxmlformats.org/drawingml/2006/spreadsheetDrawing">
      <xdr:col>4</xdr:col>
      <xdr:colOff>85725</xdr:colOff>
      <xdr:row>101</xdr:row>
      <xdr:rowOff>0</xdr:rowOff>
    </xdr:to>
    <xdr:sp macro="" textlink="">
      <xdr:nvSpPr>
        <xdr:cNvPr id="3437" name="Line 367"/>
        <xdr:cNvSpPr>
          <a:spLocks noChangeShapeType="1"/>
        </xdr:cNvSpPr>
      </xdr:nvSpPr>
      <xdr:spPr>
        <a:xfrm>
          <a:off x="10096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101</xdr:row>
      <xdr:rowOff>0</xdr:rowOff>
    </xdr:from>
    <xdr:to xmlns:xdr="http://schemas.openxmlformats.org/drawingml/2006/spreadsheetDrawing">
      <xdr:col>7</xdr:col>
      <xdr:colOff>104775</xdr:colOff>
      <xdr:row>101</xdr:row>
      <xdr:rowOff>0</xdr:rowOff>
    </xdr:to>
    <xdr:sp macro="" textlink="">
      <xdr:nvSpPr>
        <xdr:cNvPr id="3438" name="Line 368"/>
        <xdr:cNvSpPr>
          <a:spLocks noChangeShapeType="1"/>
        </xdr:cNvSpPr>
      </xdr:nvSpPr>
      <xdr:spPr>
        <a:xfrm>
          <a:off x="1495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101</xdr:row>
      <xdr:rowOff>0</xdr:rowOff>
    </xdr:from>
    <xdr:to xmlns:xdr="http://schemas.openxmlformats.org/drawingml/2006/spreadsheetDrawing">
      <xdr:col>10</xdr:col>
      <xdr:colOff>85725</xdr:colOff>
      <xdr:row>101</xdr:row>
      <xdr:rowOff>0</xdr:rowOff>
    </xdr:to>
    <xdr:sp macro="" textlink="">
      <xdr:nvSpPr>
        <xdr:cNvPr id="3439" name="Line 369"/>
        <xdr:cNvSpPr>
          <a:spLocks noChangeShapeType="1"/>
        </xdr:cNvSpPr>
      </xdr:nvSpPr>
      <xdr:spPr>
        <a:xfrm>
          <a:off x="19621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101</xdr:row>
      <xdr:rowOff>0</xdr:rowOff>
    </xdr:from>
    <xdr:to xmlns:xdr="http://schemas.openxmlformats.org/drawingml/2006/spreadsheetDrawing">
      <xdr:col>13</xdr:col>
      <xdr:colOff>47625</xdr:colOff>
      <xdr:row>101</xdr:row>
      <xdr:rowOff>0</xdr:rowOff>
    </xdr:to>
    <xdr:sp macro="" textlink="">
      <xdr:nvSpPr>
        <xdr:cNvPr id="3440" name="Line 370"/>
        <xdr:cNvSpPr>
          <a:spLocks noChangeShapeType="1"/>
        </xdr:cNvSpPr>
      </xdr:nvSpPr>
      <xdr:spPr>
        <a:xfrm>
          <a:off x="2409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101</xdr:row>
      <xdr:rowOff>0</xdr:rowOff>
    </xdr:from>
    <xdr:to xmlns:xdr="http://schemas.openxmlformats.org/drawingml/2006/spreadsheetDrawing">
      <xdr:col>16</xdr:col>
      <xdr:colOff>57150</xdr:colOff>
      <xdr:row>101</xdr:row>
      <xdr:rowOff>0</xdr:rowOff>
    </xdr:to>
    <xdr:sp macro="" textlink="">
      <xdr:nvSpPr>
        <xdr:cNvPr id="3441" name="Line 371"/>
        <xdr:cNvSpPr>
          <a:spLocks noChangeShapeType="1"/>
        </xdr:cNvSpPr>
      </xdr:nvSpPr>
      <xdr:spPr>
        <a:xfrm>
          <a:off x="29051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101</xdr:row>
      <xdr:rowOff>0</xdr:rowOff>
    </xdr:from>
    <xdr:to xmlns:xdr="http://schemas.openxmlformats.org/drawingml/2006/spreadsheetDrawing">
      <xdr:col>18</xdr:col>
      <xdr:colOff>0</xdr:colOff>
      <xdr:row>101</xdr:row>
      <xdr:rowOff>0</xdr:rowOff>
    </xdr:to>
    <xdr:sp macro="" textlink="">
      <xdr:nvSpPr>
        <xdr:cNvPr id="3442" name="Line 372"/>
        <xdr:cNvSpPr>
          <a:spLocks noChangeShapeType="1"/>
        </xdr:cNvSpPr>
      </xdr:nvSpPr>
      <xdr:spPr>
        <a:xfrm>
          <a:off x="3171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101</xdr:row>
      <xdr:rowOff>0</xdr:rowOff>
    </xdr:from>
    <xdr:to xmlns:xdr="http://schemas.openxmlformats.org/drawingml/2006/spreadsheetDrawing">
      <xdr:col>19</xdr:col>
      <xdr:colOff>57150</xdr:colOff>
      <xdr:row>101</xdr:row>
      <xdr:rowOff>0</xdr:rowOff>
    </xdr:to>
    <xdr:sp macro="" textlink="">
      <xdr:nvSpPr>
        <xdr:cNvPr id="3443" name="Line 373"/>
        <xdr:cNvSpPr>
          <a:spLocks noChangeShapeType="1"/>
        </xdr:cNvSpPr>
      </xdr:nvSpPr>
      <xdr:spPr>
        <a:xfrm>
          <a:off x="3400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101</xdr:row>
      <xdr:rowOff>0</xdr:rowOff>
    </xdr:from>
    <xdr:to xmlns:xdr="http://schemas.openxmlformats.org/drawingml/2006/spreadsheetDrawing">
      <xdr:col>22</xdr:col>
      <xdr:colOff>47625</xdr:colOff>
      <xdr:row>101</xdr:row>
      <xdr:rowOff>0</xdr:rowOff>
    </xdr:to>
    <xdr:sp macro="" textlink="">
      <xdr:nvSpPr>
        <xdr:cNvPr id="3444" name="Line 374"/>
        <xdr:cNvSpPr>
          <a:spLocks noChangeShapeType="1"/>
        </xdr:cNvSpPr>
      </xdr:nvSpPr>
      <xdr:spPr>
        <a:xfrm>
          <a:off x="38576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101</xdr:row>
      <xdr:rowOff>0</xdr:rowOff>
    </xdr:from>
    <xdr:to xmlns:xdr="http://schemas.openxmlformats.org/drawingml/2006/spreadsheetDrawing">
      <xdr:col>25</xdr:col>
      <xdr:colOff>76200</xdr:colOff>
      <xdr:row>101</xdr:row>
      <xdr:rowOff>0</xdr:rowOff>
    </xdr:to>
    <xdr:sp macro="" textlink="">
      <xdr:nvSpPr>
        <xdr:cNvPr id="3445" name="Line 375"/>
        <xdr:cNvSpPr>
          <a:spLocks noChangeShapeType="1"/>
        </xdr:cNvSpPr>
      </xdr:nvSpPr>
      <xdr:spPr>
        <a:xfrm>
          <a:off x="43529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101</xdr:row>
      <xdr:rowOff>0</xdr:rowOff>
    </xdr:from>
    <xdr:to xmlns:xdr="http://schemas.openxmlformats.org/drawingml/2006/spreadsheetDrawing">
      <xdr:col>28</xdr:col>
      <xdr:colOff>95250</xdr:colOff>
      <xdr:row>101</xdr:row>
      <xdr:rowOff>0</xdr:rowOff>
    </xdr:to>
    <xdr:sp macro="" textlink="">
      <xdr:nvSpPr>
        <xdr:cNvPr id="3446" name="Line 376"/>
        <xdr:cNvSpPr>
          <a:spLocks noChangeShapeType="1"/>
        </xdr:cNvSpPr>
      </xdr:nvSpPr>
      <xdr:spPr>
        <a:xfrm>
          <a:off x="48387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101</xdr:row>
      <xdr:rowOff>0</xdr:rowOff>
    </xdr:from>
    <xdr:to xmlns:xdr="http://schemas.openxmlformats.org/drawingml/2006/spreadsheetDrawing">
      <xdr:col>31</xdr:col>
      <xdr:colOff>133350</xdr:colOff>
      <xdr:row>101</xdr:row>
      <xdr:rowOff>0</xdr:rowOff>
    </xdr:to>
    <xdr:sp macro="" textlink="">
      <xdr:nvSpPr>
        <xdr:cNvPr id="3447" name="Line 377"/>
        <xdr:cNvSpPr>
          <a:spLocks noChangeShapeType="1"/>
        </xdr:cNvSpPr>
      </xdr:nvSpPr>
      <xdr:spPr>
        <a:xfrm>
          <a:off x="53435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101</xdr:row>
      <xdr:rowOff>0</xdr:rowOff>
    </xdr:from>
    <xdr:to xmlns:xdr="http://schemas.openxmlformats.org/drawingml/2006/spreadsheetDrawing">
      <xdr:col>32</xdr:col>
      <xdr:colOff>57150</xdr:colOff>
      <xdr:row>101</xdr:row>
      <xdr:rowOff>0</xdr:rowOff>
    </xdr:to>
    <xdr:sp macro="" textlink="">
      <xdr:nvSpPr>
        <xdr:cNvPr id="3448" name="Line 378"/>
        <xdr:cNvSpPr>
          <a:spLocks noChangeShapeType="1"/>
        </xdr:cNvSpPr>
      </xdr:nvSpPr>
      <xdr:spPr>
        <a:xfrm>
          <a:off x="543877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101</xdr:row>
      <xdr:rowOff>0</xdr:rowOff>
    </xdr:from>
    <xdr:to xmlns:xdr="http://schemas.openxmlformats.org/drawingml/2006/spreadsheetDrawing">
      <xdr:col>38</xdr:col>
      <xdr:colOff>123825</xdr:colOff>
      <xdr:row>101</xdr:row>
      <xdr:rowOff>0</xdr:rowOff>
    </xdr:to>
    <xdr:sp macro="" textlink="">
      <xdr:nvSpPr>
        <xdr:cNvPr id="3449" name="Line 379"/>
        <xdr:cNvSpPr>
          <a:spLocks noChangeShapeType="1"/>
        </xdr:cNvSpPr>
      </xdr:nvSpPr>
      <xdr:spPr>
        <a:xfrm>
          <a:off x="64389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153</xdr:row>
      <xdr:rowOff>0</xdr:rowOff>
    </xdr:from>
    <xdr:to xmlns:xdr="http://schemas.openxmlformats.org/drawingml/2006/spreadsheetDrawing">
      <xdr:col>4</xdr:col>
      <xdr:colOff>85725</xdr:colOff>
      <xdr:row>153</xdr:row>
      <xdr:rowOff>0</xdr:rowOff>
    </xdr:to>
    <xdr:sp macro="" textlink="">
      <xdr:nvSpPr>
        <xdr:cNvPr id="3450" name="Line 380"/>
        <xdr:cNvSpPr>
          <a:spLocks noChangeShapeType="1"/>
        </xdr:cNvSpPr>
      </xdr:nvSpPr>
      <xdr:spPr>
        <a:xfrm>
          <a:off x="10096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153</xdr:row>
      <xdr:rowOff>0</xdr:rowOff>
    </xdr:from>
    <xdr:to xmlns:xdr="http://schemas.openxmlformats.org/drawingml/2006/spreadsheetDrawing">
      <xdr:col>7</xdr:col>
      <xdr:colOff>104775</xdr:colOff>
      <xdr:row>153</xdr:row>
      <xdr:rowOff>0</xdr:rowOff>
    </xdr:to>
    <xdr:sp macro="" textlink="">
      <xdr:nvSpPr>
        <xdr:cNvPr id="3451" name="Line 381"/>
        <xdr:cNvSpPr>
          <a:spLocks noChangeShapeType="1"/>
        </xdr:cNvSpPr>
      </xdr:nvSpPr>
      <xdr:spPr>
        <a:xfrm>
          <a:off x="1495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153</xdr:row>
      <xdr:rowOff>0</xdr:rowOff>
    </xdr:from>
    <xdr:to xmlns:xdr="http://schemas.openxmlformats.org/drawingml/2006/spreadsheetDrawing">
      <xdr:col>10</xdr:col>
      <xdr:colOff>85725</xdr:colOff>
      <xdr:row>153</xdr:row>
      <xdr:rowOff>0</xdr:rowOff>
    </xdr:to>
    <xdr:sp macro="" textlink="">
      <xdr:nvSpPr>
        <xdr:cNvPr id="3452" name="Line 382"/>
        <xdr:cNvSpPr>
          <a:spLocks noChangeShapeType="1"/>
        </xdr:cNvSpPr>
      </xdr:nvSpPr>
      <xdr:spPr>
        <a:xfrm>
          <a:off x="19621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153</xdr:row>
      <xdr:rowOff>0</xdr:rowOff>
    </xdr:from>
    <xdr:to xmlns:xdr="http://schemas.openxmlformats.org/drawingml/2006/spreadsheetDrawing">
      <xdr:col>13</xdr:col>
      <xdr:colOff>47625</xdr:colOff>
      <xdr:row>153</xdr:row>
      <xdr:rowOff>0</xdr:rowOff>
    </xdr:to>
    <xdr:sp macro="" textlink="">
      <xdr:nvSpPr>
        <xdr:cNvPr id="3453" name="Line 383"/>
        <xdr:cNvSpPr>
          <a:spLocks noChangeShapeType="1"/>
        </xdr:cNvSpPr>
      </xdr:nvSpPr>
      <xdr:spPr>
        <a:xfrm>
          <a:off x="2409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153</xdr:row>
      <xdr:rowOff>0</xdr:rowOff>
    </xdr:from>
    <xdr:to xmlns:xdr="http://schemas.openxmlformats.org/drawingml/2006/spreadsheetDrawing">
      <xdr:col>16</xdr:col>
      <xdr:colOff>57150</xdr:colOff>
      <xdr:row>153</xdr:row>
      <xdr:rowOff>0</xdr:rowOff>
    </xdr:to>
    <xdr:sp macro="" textlink="">
      <xdr:nvSpPr>
        <xdr:cNvPr id="3454" name="Line 384"/>
        <xdr:cNvSpPr>
          <a:spLocks noChangeShapeType="1"/>
        </xdr:cNvSpPr>
      </xdr:nvSpPr>
      <xdr:spPr>
        <a:xfrm>
          <a:off x="29051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153</xdr:row>
      <xdr:rowOff>0</xdr:rowOff>
    </xdr:from>
    <xdr:to xmlns:xdr="http://schemas.openxmlformats.org/drawingml/2006/spreadsheetDrawing">
      <xdr:col>18</xdr:col>
      <xdr:colOff>0</xdr:colOff>
      <xdr:row>153</xdr:row>
      <xdr:rowOff>0</xdr:rowOff>
    </xdr:to>
    <xdr:sp macro="" textlink="">
      <xdr:nvSpPr>
        <xdr:cNvPr id="3455" name="Line 385"/>
        <xdr:cNvSpPr>
          <a:spLocks noChangeShapeType="1"/>
        </xdr:cNvSpPr>
      </xdr:nvSpPr>
      <xdr:spPr>
        <a:xfrm>
          <a:off x="3171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153</xdr:row>
      <xdr:rowOff>0</xdr:rowOff>
    </xdr:from>
    <xdr:to xmlns:xdr="http://schemas.openxmlformats.org/drawingml/2006/spreadsheetDrawing">
      <xdr:col>19</xdr:col>
      <xdr:colOff>57150</xdr:colOff>
      <xdr:row>153</xdr:row>
      <xdr:rowOff>0</xdr:rowOff>
    </xdr:to>
    <xdr:sp macro="" textlink="">
      <xdr:nvSpPr>
        <xdr:cNvPr id="3456" name="Line 386"/>
        <xdr:cNvSpPr>
          <a:spLocks noChangeShapeType="1"/>
        </xdr:cNvSpPr>
      </xdr:nvSpPr>
      <xdr:spPr>
        <a:xfrm>
          <a:off x="3400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153</xdr:row>
      <xdr:rowOff>0</xdr:rowOff>
    </xdr:from>
    <xdr:to xmlns:xdr="http://schemas.openxmlformats.org/drawingml/2006/spreadsheetDrawing">
      <xdr:col>22</xdr:col>
      <xdr:colOff>47625</xdr:colOff>
      <xdr:row>153</xdr:row>
      <xdr:rowOff>0</xdr:rowOff>
    </xdr:to>
    <xdr:sp macro="" textlink="">
      <xdr:nvSpPr>
        <xdr:cNvPr id="3457" name="Line 387"/>
        <xdr:cNvSpPr>
          <a:spLocks noChangeShapeType="1"/>
        </xdr:cNvSpPr>
      </xdr:nvSpPr>
      <xdr:spPr>
        <a:xfrm>
          <a:off x="38576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153</xdr:row>
      <xdr:rowOff>0</xdr:rowOff>
    </xdr:from>
    <xdr:to xmlns:xdr="http://schemas.openxmlformats.org/drawingml/2006/spreadsheetDrawing">
      <xdr:col>25</xdr:col>
      <xdr:colOff>76200</xdr:colOff>
      <xdr:row>153</xdr:row>
      <xdr:rowOff>0</xdr:rowOff>
    </xdr:to>
    <xdr:sp macro="" textlink="">
      <xdr:nvSpPr>
        <xdr:cNvPr id="3458" name="Line 388"/>
        <xdr:cNvSpPr>
          <a:spLocks noChangeShapeType="1"/>
        </xdr:cNvSpPr>
      </xdr:nvSpPr>
      <xdr:spPr>
        <a:xfrm>
          <a:off x="43529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153</xdr:row>
      <xdr:rowOff>0</xdr:rowOff>
    </xdr:from>
    <xdr:to xmlns:xdr="http://schemas.openxmlformats.org/drawingml/2006/spreadsheetDrawing">
      <xdr:col>28</xdr:col>
      <xdr:colOff>95250</xdr:colOff>
      <xdr:row>153</xdr:row>
      <xdr:rowOff>0</xdr:rowOff>
    </xdr:to>
    <xdr:sp macro="" textlink="">
      <xdr:nvSpPr>
        <xdr:cNvPr id="3459" name="Line 389"/>
        <xdr:cNvSpPr>
          <a:spLocks noChangeShapeType="1"/>
        </xdr:cNvSpPr>
      </xdr:nvSpPr>
      <xdr:spPr>
        <a:xfrm>
          <a:off x="48387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153</xdr:row>
      <xdr:rowOff>0</xdr:rowOff>
    </xdr:from>
    <xdr:to xmlns:xdr="http://schemas.openxmlformats.org/drawingml/2006/spreadsheetDrawing">
      <xdr:col>31</xdr:col>
      <xdr:colOff>133350</xdr:colOff>
      <xdr:row>153</xdr:row>
      <xdr:rowOff>0</xdr:rowOff>
    </xdr:to>
    <xdr:sp macro="" textlink="">
      <xdr:nvSpPr>
        <xdr:cNvPr id="3460" name="Line 390"/>
        <xdr:cNvSpPr>
          <a:spLocks noChangeShapeType="1"/>
        </xdr:cNvSpPr>
      </xdr:nvSpPr>
      <xdr:spPr>
        <a:xfrm>
          <a:off x="53435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153</xdr:row>
      <xdr:rowOff>0</xdr:rowOff>
    </xdr:from>
    <xdr:to xmlns:xdr="http://schemas.openxmlformats.org/drawingml/2006/spreadsheetDrawing">
      <xdr:col>32</xdr:col>
      <xdr:colOff>57150</xdr:colOff>
      <xdr:row>153</xdr:row>
      <xdr:rowOff>0</xdr:rowOff>
    </xdr:to>
    <xdr:sp macro="" textlink="">
      <xdr:nvSpPr>
        <xdr:cNvPr id="3461" name="Line 391"/>
        <xdr:cNvSpPr>
          <a:spLocks noChangeShapeType="1"/>
        </xdr:cNvSpPr>
      </xdr:nvSpPr>
      <xdr:spPr>
        <a:xfrm>
          <a:off x="543877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153</xdr:row>
      <xdr:rowOff>0</xdr:rowOff>
    </xdr:from>
    <xdr:to xmlns:xdr="http://schemas.openxmlformats.org/drawingml/2006/spreadsheetDrawing">
      <xdr:col>38</xdr:col>
      <xdr:colOff>123825</xdr:colOff>
      <xdr:row>153</xdr:row>
      <xdr:rowOff>0</xdr:rowOff>
    </xdr:to>
    <xdr:sp macro="" textlink="">
      <xdr:nvSpPr>
        <xdr:cNvPr id="3462" name="Line 392"/>
        <xdr:cNvSpPr>
          <a:spLocks noChangeShapeType="1"/>
        </xdr:cNvSpPr>
      </xdr:nvSpPr>
      <xdr:spPr>
        <a:xfrm>
          <a:off x="64389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49</xdr:row>
      <xdr:rowOff>0</xdr:rowOff>
    </xdr:from>
    <xdr:to xmlns:xdr="http://schemas.openxmlformats.org/drawingml/2006/spreadsheetDrawing">
      <xdr:col>4</xdr:col>
      <xdr:colOff>85725</xdr:colOff>
      <xdr:row>49</xdr:row>
      <xdr:rowOff>0</xdr:rowOff>
    </xdr:to>
    <xdr:sp macro="" textlink="">
      <xdr:nvSpPr>
        <xdr:cNvPr id="3463" name="Line 393"/>
        <xdr:cNvSpPr>
          <a:spLocks noChangeShapeType="1"/>
        </xdr:cNvSpPr>
      </xdr:nvSpPr>
      <xdr:spPr>
        <a:xfrm>
          <a:off x="10096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0</xdr:rowOff>
    </xdr:from>
    <xdr:to xmlns:xdr="http://schemas.openxmlformats.org/drawingml/2006/spreadsheetDrawing">
      <xdr:col>7</xdr:col>
      <xdr:colOff>104775</xdr:colOff>
      <xdr:row>49</xdr:row>
      <xdr:rowOff>0</xdr:rowOff>
    </xdr:to>
    <xdr:sp macro="" textlink="">
      <xdr:nvSpPr>
        <xdr:cNvPr id="3464" name="Line 394"/>
        <xdr:cNvSpPr>
          <a:spLocks noChangeShapeType="1"/>
        </xdr:cNvSpPr>
      </xdr:nvSpPr>
      <xdr:spPr>
        <a:xfrm>
          <a:off x="1495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0</xdr:rowOff>
    </xdr:from>
    <xdr:to xmlns:xdr="http://schemas.openxmlformats.org/drawingml/2006/spreadsheetDrawing">
      <xdr:col>10</xdr:col>
      <xdr:colOff>85725</xdr:colOff>
      <xdr:row>49</xdr:row>
      <xdr:rowOff>0</xdr:rowOff>
    </xdr:to>
    <xdr:sp macro="" textlink="">
      <xdr:nvSpPr>
        <xdr:cNvPr id="3465" name="Line 395"/>
        <xdr:cNvSpPr>
          <a:spLocks noChangeShapeType="1"/>
        </xdr:cNvSpPr>
      </xdr:nvSpPr>
      <xdr:spPr>
        <a:xfrm>
          <a:off x="19621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0</xdr:rowOff>
    </xdr:from>
    <xdr:to xmlns:xdr="http://schemas.openxmlformats.org/drawingml/2006/spreadsheetDrawing">
      <xdr:col>13</xdr:col>
      <xdr:colOff>47625</xdr:colOff>
      <xdr:row>49</xdr:row>
      <xdr:rowOff>0</xdr:rowOff>
    </xdr:to>
    <xdr:sp macro="" textlink="">
      <xdr:nvSpPr>
        <xdr:cNvPr id="3466" name="Line 396"/>
        <xdr:cNvSpPr>
          <a:spLocks noChangeShapeType="1"/>
        </xdr:cNvSpPr>
      </xdr:nvSpPr>
      <xdr:spPr>
        <a:xfrm>
          <a:off x="2409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0</xdr:rowOff>
    </xdr:from>
    <xdr:to xmlns:xdr="http://schemas.openxmlformats.org/drawingml/2006/spreadsheetDrawing">
      <xdr:col>16</xdr:col>
      <xdr:colOff>57150</xdr:colOff>
      <xdr:row>49</xdr:row>
      <xdr:rowOff>0</xdr:rowOff>
    </xdr:to>
    <xdr:sp macro="" textlink="">
      <xdr:nvSpPr>
        <xdr:cNvPr id="3467" name="Line 397"/>
        <xdr:cNvSpPr>
          <a:spLocks noChangeShapeType="1"/>
        </xdr:cNvSpPr>
      </xdr:nvSpPr>
      <xdr:spPr>
        <a:xfrm>
          <a:off x="29051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49</xdr:row>
      <xdr:rowOff>0</xdr:rowOff>
    </xdr:from>
    <xdr:to xmlns:xdr="http://schemas.openxmlformats.org/drawingml/2006/spreadsheetDrawing">
      <xdr:col>18</xdr:col>
      <xdr:colOff>0</xdr:colOff>
      <xdr:row>49</xdr:row>
      <xdr:rowOff>0</xdr:rowOff>
    </xdr:to>
    <xdr:sp macro="" textlink="">
      <xdr:nvSpPr>
        <xdr:cNvPr id="3468" name="Line 398"/>
        <xdr:cNvSpPr>
          <a:spLocks noChangeShapeType="1"/>
        </xdr:cNvSpPr>
      </xdr:nvSpPr>
      <xdr:spPr>
        <a:xfrm>
          <a:off x="3171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0</xdr:rowOff>
    </xdr:from>
    <xdr:to xmlns:xdr="http://schemas.openxmlformats.org/drawingml/2006/spreadsheetDrawing">
      <xdr:col>19</xdr:col>
      <xdr:colOff>57150</xdr:colOff>
      <xdr:row>49</xdr:row>
      <xdr:rowOff>0</xdr:rowOff>
    </xdr:to>
    <xdr:sp macro="" textlink="">
      <xdr:nvSpPr>
        <xdr:cNvPr id="3469" name="Line 399"/>
        <xdr:cNvSpPr>
          <a:spLocks noChangeShapeType="1"/>
        </xdr:cNvSpPr>
      </xdr:nvSpPr>
      <xdr:spPr>
        <a:xfrm>
          <a:off x="3400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49</xdr:row>
      <xdr:rowOff>0</xdr:rowOff>
    </xdr:from>
    <xdr:to xmlns:xdr="http://schemas.openxmlformats.org/drawingml/2006/spreadsheetDrawing">
      <xdr:col>22</xdr:col>
      <xdr:colOff>47625</xdr:colOff>
      <xdr:row>49</xdr:row>
      <xdr:rowOff>0</xdr:rowOff>
    </xdr:to>
    <xdr:sp macro="" textlink="">
      <xdr:nvSpPr>
        <xdr:cNvPr id="3470" name="Line 400"/>
        <xdr:cNvSpPr>
          <a:spLocks noChangeShapeType="1"/>
        </xdr:cNvSpPr>
      </xdr:nvSpPr>
      <xdr:spPr>
        <a:xfrm>
          <a:off x="38576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49</xdr:row>
      <xdr:rowOff>0</xdr:rowOff>
    </xdr:from>
    <xdr:to xmlns:xdr="http://schemas.openxmlformats.org/drawingml/2006/spreadsheetDrawing">
      <xdr:col>25</xdr:col>
      <xdr:colOff>76200</xdr:colOff>
      <xdr:row>49</xdr:row>
      <xdr:rowOff>0</xdr:rowOff>
    </xdr:to>
    <xdr:sp macro="" textlink="">
      <xdr:nvSpPr>
        <xdr:cNvPr id="3471" name="Line 401"/>
        <xdr:cNvSpPr>
          <a:spLocks noChangeShapeType="1"/>
        </xdr:cNvSpPr>
      </xdr:nvSpPr>
      <xdr:spPr>
        <a:xfrm>
          <a:off x="43529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49</xdr:row>
      <xdr:rowOff>0</xdr:rowOff>
    </xdr:from>
    <xdr:to xmlns:xdr="http://schemas.openxmlformats.org/drawingml/2006/spreadsheetDrawing">
      <xdr:col>28</xdr:col>
      <xdr:colOff>95250</xdr:colOff>
      <xdr:row>49</xdr:row>
      <xdr:rowOff>0</xdr:rowOff>
    </xdr:to>
    <xdr:sp macro="" textlink="">
      <xdr:nvSpPr>
        <xdr:cNvPr id="3472" name="Line 402"/>
        <xdr:cNvSpPr>
          <a:spLocks noChangeShapeType="1"/>
        </xdr:cNvSpPr>
      </xdr:nvSpPr>
      <xdr:spPr>
        <a:xfrm>
          <a:off x="48387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49</xdr:row>
      <xdr:rowOff>0</xdr:rowOff>
    </xdr:from>
    <xdr:to xmlns:xdr="http://schemas.openxmlformats.org/drawingml/2006/spreadsheetDrawing">
      <xdr:col>31</xdr:col>
      <xdr:colOff>133350</xdr:colOff>
      <xdr:row>49</xdr:row>
      <xdr:rowOff>0</xdr:rowOff>
    </xdr:to>
    <xdr:sp macro="" textlink="">
      <xdr:nvSpPr>
        <xdr:cNvPr id="3473" name="Line 403"/>
        <xdr:cNvSpPr>
          <a:spLocks noChangeShapeType="1"/>
        </xdr:cNvSpPr>
      </xdr:nvSpPr>
      <xdr:spPr>
        <a:xfrm>
          <a:off x="53435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49</xdr:row>
      <xdr:rowOff>0</xdr:rowOff>
    </xdr:from>
    <xdr:to xmlns:xdr="http://schemas.openxmlformats.org/drawingml/2006/spreadsheetDrawing">
      <xdr:col>32</xdr:col>
      <xdr:colOff>57150</xdr:colOff>
      <xdr:row>49</xdr:row>
      <xdr:rowOff>0</xdr:rowOff>
    </xdr:to>
    <xdr:sp macro="" textlink="">
      <xdr:nvSpPr>
        <xdr:cNvPr id="3474" name="Line 404"/>
        <xdr:cNvSpPr>
          <a:spLocks noChangeShapeType="1"/>
        </xdr:cNvSpPr>
      </xdr:nvSpPr>
      <xdr:spPr>
        <a:xfrm>
          <a:off x="543877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49</xdr:row>
      <xdr:rowOff>0</xdr:rowOff>
    </xdr:from>
    <xdr:to xmlns:xdr="http://schemas.openxmlformats.org/drawingml/2006/spreadsheetDrawing">
      <xdr:col>38</xdr:col>
      <xdr:colOff>123825</xdr:colOff>
      <xdr:row>49</xdr:row>
      <xdr:rowOff>0</xdr:rowOff>
    </xdr:to>
    <xdr:sp macro="" textlink="">
      <xdr:nvSpPr>
        <xdr:cNvPr id="3475" name="Line 405"/>
        <xdr:cNvSpPr>
          <a:spLocks noChangeShapeType="1"/>
        </xdr:cNvSpPr>
      </xdr:nvSpPr>
      <xdr:spPr>
        <a:xfrm>
          <a:off x="64389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476" name="Line 406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477" name="Line 407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478" name="Line 408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479" name="Line 409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480" name="Line 410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481" name="Line 411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482" name="Line 412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483" name="Line 413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484" name="Line 414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485" name="Line 415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486" name="Line 416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487" name="Line 417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488" name="Line 418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489" name="Line 419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490" name="Line 420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491" name="Line 421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492" name="Line 422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493" name="Line 423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494" name="Line 424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495" name="Line 425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496" name="Line 426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497" name="Line 427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498" name="Line 428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499" name="Line 429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500" name="Line 430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501" name="Line 431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502" name="Line 432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503" name="Line 433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504" name="Line 434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505" name="Line 435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506" name="Line 436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507" name="Line 437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508" name="Line 438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509" name="Line 439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510" name="Line 440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511" name="Line 441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512" name="Line 442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513" name="Line 443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514" name="Line 444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515" name="Line 445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516" name="Line 446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517" name="Line 447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518" name="Line 448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519" name="Line 449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520" name="Line 450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521" name="Line 451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522" name="Line 452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523" name="Line 453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524" name="Line 454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525" name="Line 455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526" name="Line 456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527" name="Line 457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528" name="Line 458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529" name="Line 459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530" name="Line 460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531" name="Line 461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532" name="Line 462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533" name="Line 463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534" name="Line 464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535" name="Line 465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536" name="Line 466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537" name="Line 467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538" name="Line 468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539" name="Line 469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540" name="Line 470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101</xdr:row>
      <xdr:rowOff>0</xdr:rowOff>
    </xdr:from>
    <xdr:to xmlns:xdr="http://schemas.openxmlformats.org/drawingml/2006/spreadsheetDrawing">
      <xdr:col>4</xdr:col>
      <xdr:colOff>85725</xdr:colOff>
      <xdr:row>101</xdr:row>
      <xdr:rowOff>0</xdr:rowOff>
    </xdr:to>
    <xdr:sp macro="" textlink="">
      <xdr:nvSpPr>
        <xdr:cNvPr id="3541" name="Line 471"/>
        <xdr:cNvSpPr>
          <a:spLocks noChangeShapeType="1"/>
        </xdr:cNvSpPr>
      </xdr:nvSpPr>
      <xdr:spPr>
        <a:xfrm>
          <a:off x="10096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101</xdr:row>
      <xdr:rowOff>0</xdr:rowOff>
    </xdr:from>
    <xdr:to xmlns:xdr="http://schemas.openxmlformats.org/drawingml/2006/spreadsheetDrawing">
      <xdr:col>7</xdr:col>
      <xdr:colOff>104775</xdr:colOff>
      <xdr:row>101</xdr:row>
      <xdr:rowOff>0</xdr:rowOff>
    </xdr:to>
    <xdr:sp macro="" textlink="">
      <xdr:nvSpPr>
        <xdr:cNvPr id="3542" name="Line 472"/>
        <xdr:cNvSpPr>
          <a:spLocks noChangeShapeType="1"/>
        </xdr:cNvSpPr>
      </xdr:nvSpPr>
      <xdr:spPr>
        <a:xfrm>
          <a:off x="1495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101</xdr:row>
      <xdr:rowOff>0</xdr:rowOff>
    </xdr:from>
    <xdr:to xmlns:xdr="http://schemas.openxmlformats.org/drawingml/2006/spreadsheetDrawing">
      <xdr:col>10</xdr:col>
      <xdr:colOff>85725</xdr:colOff>
      <xdr:row>101</xdr:row>
      <xdr:rowOff>0</xdr:rowOff>
    </xdr:to>
    <xdr:sp macro="" textlink="">
      <xdr:nvSpPr>
        <xdr:cNvPr id="3543" name="Line 473"/>
        <xdr:cNvSpPr>
          <a:spLocks noChangeShapeType="1"/>
        </xdr:cNvSpPr>
      </xdr:nvSpPr>
      <xdr:spPr>
        <a:xfrm>
          <a:off x="19621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101</xdr:row>
      <xdr:rowOff>0</xdr:rowOff>
    </xdr:from>
    <xdr:to xmlns:xdr="http://schemas.openxmlformats.org/drawingml/2006/spreadsheetDrawing">
      <xdr:col>13</xdr:col>
      <xdr:colOff>47625</xdr:colOff>
      <xdr:row>101</xdr:row>
      <xdr:rowOff>0</xdr:rowOff>
    </xdr:to>
    <xdr:sp macro="" textlink="">
      <xdr:nvSpPr>
        <xdr:cNvPr id="3544" name="Line 474"/>
        <xdr:cNvSpPr>
          <a:spLocks noChangeShapeType="1"/>
        </xdr:cNvSpPr>
      </xdr:nvSpPr>
      <xdr:spPr>
        <a:xfrm>
          <a:off x="2409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101</xdr:row>
      <xdr:rowOff>0</xdr:rowOff>
    </xdr:from>
    <xdr:to xmlns:xdr="http://schemas.openxmlformats.org/drawingml/2006/spreadsheetDrawing">
      <xdr:col>16</xdr:col>
      <xdr:colOff>57150</xdr:colOff>
      <xdr:row>101</xdr:row>
      <xdr:rowOff>0</xdr:rowOff>
    </xdr:to>
    <xdr:sp macro="" textlink="">
      <xdr:nvSpPr>
        <xdr:cNvPr id="3545" name="Line 475"/>
        <xdr:cNvSpPr>
          <a:spLocks noChangeShapeType="1"/>
        </xdr:cNvSpPr>
      </xdr:nvSpPr>
      <xdr:spPr>
        <a:xfrm>
          <a:off x="29051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101</xdr:row>
      <xdr:rowOff>0</xdr:rowOff>
    </xdr:from>
    <xdr:to xmlns:xdr="http://schemas.openxmlformats.org/drawingml/2006/spreadsheetDrawing">
      <xdr:col>18</xdr:col>
      <xdr:colOff>0</xdr:colOff>
      <xdr:row>101</xdr:row>
      <xdr:rowOff>0</xdr:rowOff>
    </xdr:to>
    <xdr:sp macro="" textlink="">
      <xdr:nvSpPr>
        <xdr:cNvPr id="3546" name="Line 476"/>
        <xdr:cNvSpPr>
          <a:spLocks noChangeShapeType="1"/>
        </xdr:cNvSpPr>
      </xdr:nvSpPr>
      <xdr:spPr>
        <a:xfrm>
          <a:off x="3171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101</xdr:row>
      <xdr:rowOff>0</xdr:rowOff>
    </xdr:from>
    <xdr:to xmlns:xdr="http://schemas.openxmlformats.org/drawingml/2006/spreadsheetDrawing">
      <xdr:col>19</xdr:col>
      <xdr:colOff>57150</xdr:colOff>
      <xdr:row>101</xdr:row>
      <xdr:rowOff>0</xdr:rowOff>
    </xdr:to>
    <xdr:sp macro="" textlink="">
      <xdr:nvSpPr>
        <xdr:cNvPr id="3547" name="Line 477"/>
        <xdr:cNvSpPr>
          <a:spLocks noChangeShapeType="1"/>
        </xdr:cNvSpPr>
      </xdr:nvSpPr>
      <xdr:spPr>
        <a:xfrm>
          <a:off x="3400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101</xdr:row>
      <xdr:rowOff>0</xdr:rowOff>
    </xdr:from>
    <xdr:to xmlns:xdr="http://schemas.openxmlformats.org/drawingml/2006/spreadsheetDrawing">
      <xdr:col>22</xdr:col>
      <xdr:colOff>47625</xdr:colOff>
      <xdr:row>101</xdr:row>
      <xdr:rowOff>0</xdr:rowOff>
    </xdr:to>
    <xdr:sp macro="" textlink="">
      <xdr:nvSpPr>
        <xdr:cNvPr id="3548" name="Line 478"/>
        <xdr:cNvSpPr>
          <a:spLocks noChangeShapeType="1"/>
        </xdr:cNvSpPr>
      </xdr:nvSpPr>
      <xdr:spPr>
        <a:xfrm>
          <a:off x="38576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101</xdr:row>
      <xdr:rowOff>0</xdr:rowOff>
    </xdr:from>
    <xdr:to xmlns:xdr="http://schemas.openxmlformats.org/drawingml/2006/spreadsheetDrawing">
      <xdr:col>25</xdr:col>
      <xdr:colOff>76200</xdr:colOff>
      <xdr:row>101</xdr:row>
      <xdr:rowOff>0</xdr:rowOff>
    </xdr:to>
    <xdr:sp macro="" textlink="">
      <xdr:nvSpPr>
        <xdr:cNvPr id="3549" name="Line 479"/>
        <xdr:cNvSpPr>
          <a:spLocks noChangeShapeType="1"/>
        </xdr:cNvSpPr>
      </xdr:nvSpPr>
      <xdr:spPr>
        <a:xfrm>
          <a:off x="43529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101</xdr:row>
      <xdr:rowOff>0</xdr:rowOff>
    </xdr:from>
    <xdr:to xmlns:xdr="http://schemas.openxmlformats.org/drawingml/2006/spreadsheetDrawing">
      <xdr:col>28</xdr:col>
      <xdr:colOff>95250</xdr:colOff>
      <xdr:row>101</xdr:row>
      <xdr:rowOff>0</xdr:rowOff>
    </xdr:to>
    <xdr:sp macro="" textlink="">
      <xdr:nvSpPr>
        <xdr:cNvPr id="3550" name="Line 480"/>
        <xdr:cNvSpPr>
          <a:spLocks noChangeShapeType="1"/>
        </xdr:cNvSpPr>
      </xdr:nvSpPr>
      <xdr:spPr>
        <a:xfrm>
          <a:off x="48387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101</xdr:row>
      <xdr:rowOff>0</xdr:rowOff>
    </xdr:from>
    <xdr:to xmlns:xdr="http://schemas.openxmlformats.org/drawingml/2006/spreadsheetDrawing">
      <xdr:col>31</xdr:col>
      <xdr:colOff>133350</xdr:colOff>
      <xdr:row>101</xdr:row>
      <xdr:rowOff>0</xdr:rowOff>
    </xdr:to>
    <xdr:sp macro="" textlink="">
      <xdr:nvSpPr>
        <xdr:cNvPr id="3551" name="Line 481"/>
        <xdr:cNvSpPr>
          <a:spLocks noChangeShapeType="1"/>
        </xdr:cNvSpPr>
      </xdr:nvSpPr>
      <xdr:spPr>
        <a:xfrm>
          <a:off x="53435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101</xdr:row>
      <xdr:rowOff>0</xdr:rowOff>
    </xdr:from>
    <xdr:to xmlns:xdr="http://schemas.openxmlformats.org/drawingml/2006/spreadsheetDrawing">
      <xdr:col>32</xdr:col>
      <xdr:colOff>57150</xdr:colOff>
      <xdr:row>101</xdr:row>
      <xdr:rowOff>0</xdr:rowOff>
    </xdr:to>
    <xdr:sp macro="" textlink="">
      <xdr:nvSpPr>
        <xdr:cNvPr id="3552" name="Line 482"/>
        <xdr:cNvSpPr>
          <a:spLocks noChangeShapeType="1"/>
        </xdr:cNvSpPr>
      </xdr:nvSpPr>
      <xdr:spPr>
        <a:xfrm>
          <a:off x="543877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101</xdr:row>
      <xdr:rowOff>0</xdr:rowOff>
    </xdr:from>
    <xdr:to xmlns:xdr="http://schemas.openxmlformats.org/drawingml/2006/spreadsheetDrawing">
      <xdr:col>38</xdr:col>
      <xdr:colOff>123825</xdr:colOff>
      <xdr:row>101</xdr:row>
      <xdr:rowOff>0</xdr:rowOff>
    </xdr:to>
    <xdr:sp macro="" textlink="">
      <xdr:nvSpPr>
        <xdr:cNvPr id="3553" name="Line 483"/>
        <xdr:cNvSpPr>
          <a:spLocks noChangeShapeType="1"/>
        </xdr:cNvSpPr>
      </xdr:nvSpPr>
      <xdr:spPr>
        <a:xfrm>
          <a:off x="64389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153</xdr:row>
      <xdr:rowOff>0</xdr:rowOff>
    </xdr:from>
    <xdr:to xmlns:xdr="http://schemas.openxmlformats.org/drawingml/2006/spreadsheetDrawing">
      <xdr:col>4</xdr:col>
      <xdr:colOff>85725</xdr:colOff>
      <xdr:row>153</xdr:row>
      <xdr:rowOff>0</xdr:rowOff>
    </xdr:to>
    <xdr:sp macro="" textlink="">
      <xdr:nvSpPr>
        <xdr:cNvPr id="3554" name="Line 484"/>
        <xdr:cNvSpPr>
          <a:spLocks noChangeShapeType="1"/>
        </xdr:cNvSpPr>
      </xdr:nvSpPr>
      <xdr:spPr>
        <a:xfrm>
          <a:off x="10096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153</xdr:row>
      <xdr:rowOff>0</xdr:rowOff>
    </xdr:from>
    <xdr:to xmlns:xdr="http://schemas.openxmlformats.org/drawingml/2006/spreadsheetDrawing">
      <xdr:col>7</xdr:col>
      <xdr:colOff>104775</xdr:colOff>
      <xdr:row>153</xdr:row>
      <xdr:rowOff>0</xdr:rowOff>
    </xdr:to>
    <xdr:sp macro="" textlink="">
      <xdr:nvSpPr>
        <xdr:cNvPr id="3555" name="Line 485"/>
        <xdr:cNvSpPr>
          <a:spLocks noChangeShapeType="1"/>
        </xdr:cNvSpPr>
      </xdr:nvSpPr>
      <xdr:spPr>
        <a:xfrm>
          <a:off x="1495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153</xdr:row>
      <xdr:rowOff>0</xdr:rowOff>
    </xdr:from>
    <xdr:to xmlns:xdr="http://schemas.openxmlformats.org/drawingml/2006/spreadsheetDrawing">
      <xdr:col>10</xdr:col>
      <xdr:colOff>85725</xdr:colOff>
      <xdr:row>153</xdr:row>
      <xdr:rowOff>0</xdr:rowOff>
    </xdr:to>
    <xdr:sp macro="" textlink="">
      <xdr:nvSpPr>
        <xdr:cNvPr id="3556" name="Line 486"/>
        <xdr:cNvSpPr>
          <a:spLocks noChangeShapeType="1"/>
        </xdr:cNvSpPr>
      </xdr:nvSpPr>
      <xdr:spPr>
        <a:xfrm>
          <a:off x="19621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153</xdr:row>
      <xdr:rowOff>0</xdr:rowOff>
    </xdr:from>
    <xdr:to xmlns:xdr="http://schemas.openxmlformats.org/drawingml/2006/spreadsheetDrawing">
      <xdr:col>13</xdr:col>
      <xdr:colOff>47625</xdr:colOff>
      <xdr:row>153</xdr:row>
      <xdr:rowOff>0</xdr:rowOff>
    </xdr:to>
    <xdr:sp macro="" textlink="">
      <xdr:nvSpPr>
        <xdr:cNvPr id="3557" name="Line 487"/>
        <xdr:cNvSpPr>
          <a:spLocks noChangeShapeType="1"/>
        </xdr:cNvSpPr>
      </xdr:nvSpPr>
      <xdr:spPr>
        <a:xfrm>
          <a:off x="2409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153</xdr:row>
      <xdr:rowOff>0</xdr:rowOff>
    </xdr:from>
    <xdr:to xmlns:xdr="http://schemas.openxmlformats.org/drawingml/2006/spreadsheetDrawing">
      <xdr:col>16</xdr:col>
      <xdr:colOff>57150</xdr:colOff>
      <xdr:row>153</xdr:row>
      <xdr:rowOff>0</xdr:rowOff>
    </xdr:to>
    <xdr:sp macro="" textlink="">
      <xdr:nvSpPr>
        <xdr:cNvPr id="3558" name="Line 488"/>
        <xdr:cNvSpPr>
          <a:spLocks noChangeShapeType="1"/>
        </xdr:cNvSpPr>
      </xdr:nvSpPr>
      <xdr:spPr>
        <a:xfrm>
          <a:off x="29051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153</xdr:row>
      <xdr:rowOff>0</xdr:rowOff>
    </xdr:from>
    <xdr:to xmlns:xdr="http://schemas.openxmlformats.org/drawingml/2006/spreadsheetDrawing">
      <xdr:col>18</xdr:col>
      <xdr:colOff>0</xdr:colOff>
      <xdr:row>153</xdr:row>
      <xdr:rowOff>0</xdr:rowOff>
    </xdr:to>
    <xdr:sp macro="" textlink="">
      <xdr:nvSpPr>
        <xdr:cNvPr id="3559" name="Line 489"/>
        <xdr:cNvSpPr>
          <a:spLocks noChangeShapeType="1"/>
        </xdr:cNvSpPr>
      </xdr:nvSpPr>
      <xdr:spPr>
        <a:xfrm>
          <a:off x="3171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153</xdr:row>
      <xdr:rowOff>0</xdr:rowOff>
    </xdr:from>
    <xdr:to xmlns:xdr="http://schemas.openxmlformats.org/drawingml/2006/spreadsheetDrawing">
      <xdr:col>19</xdr:col>
      <xdr:colOff>57150</xdr:colOff>
      <xdr:row>153</xdr:row>
      <xdr:rowOff>0</xdr:rowOff>
    </xdr:to>
    <xdr:sp macro="" textlink="">
      <xdr:nvSpPr>
        <xdr:cNvPr id="3560" name="Line 490"/>
        <xdr:cNvSpPr>
          <a:spLocks noChangeShapeType="1"/>
        </xdr:cNvSpPr>
      </xdr:nvSpPr>
      <xdr:spPr>
        <a:xfrm>
          <a:off x="3400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153</xdr:row>
      <xdr:rowOff>0</xdr:rowOff>
    </xdr:from>
    <xdr:to xmlns:xdr="http://schemas.openxmlformats.org/drawingml/2006/spreadsheetDrawing">
      <xdr:col>22</xdr:col>
      <xdr:colOff>47625</xdr:colOff>
      <xdr:row>153</xdr:row>
      <xdr:rowOff>0</xdr:rowOff>
    </xdr:to>
    <xdr:sp macro="" textlink="">
      <xdr:nvSpPr>
        <xdr:cNvPr id="3561" name="Line 491"/>
        <xdr:cNvSpPr>
          <a:spLocks noChangeShapeType="1"/>
        </xdr:cNvSpPr>
      </xdr:nvSpPr>
      <xdr:spPr>
        <a:xfrm>
          <a:off x="38576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153</xdr:row>
      <xdr:rowOff>0</xdr:rowOff>
    </xdr:from>
    <xdr:to xmlns:xdr="http://schemas.openxmlformats.org/drawingml/2006/spreadsheetDrawing">
      <xdr:col>25</xdr:col>
      <xdr:colOff>76200</xdr:colOff>
      <xdr:row>153</xdr:row>
      <xdr:rowOff>0</xdr:rowOff>
    </xdr:to>
    <xdr:sp macro="" textlink="">
      <xdr:nvSpPr>
        <xdr:cNvPr id="3562" name="Line 492"/>
        <xdr:cNvSpPr>
          <a:spLocks noChangeShapeType="1"/>
        </xdr:cNvSpPr>
      </xdr:nvSpPr>
      <xdr:spPr>
        <a:xfrm>
          <a:off x="43529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153</xdr:row>
      <xdr:rowOff>0</xdr:rowOff>
    </xdr:from>
    <xdr:to xmlns:xdr="http://schemas.openxmlformats.org/drawingml/2006/spreadsheetDrawing">
      <xdr:col>28</xdr:col>
      <xdr:colOff>95250</xdr:colOff>
      <xdr:row>153</xdr:row>
      <xdr:rowOff>0</xdr:rowOff>
    </xdr:to>
    <xdr:sp macro="" textlink="">
      <xdr:nvSpPr>
        <xdr:cNvPr id="3563" name="Line 493"/>
        <xdr:cNvSpPr>
          <a:spLocks noChangeShapeType="1"/>
        </xdr:cNvSpPr>
      </xdr:nvSpPr>
      <xdr:spPr>
        <a:xfrm>
          <a:off x="48387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153</xdr:row>
      <xdr:rowOff>0</xdr:rowOff>
    </xdr:from>
    <xdr:to xmlns:xdr="http://schemas.openxmlformats.org/drawingml/2006/spreadsheetDrawing">
      <xdr:col>31</xdr:col>
      <xdr:colOff>133350</xdr:colOff>
      <xdr:row>153</xdr:row>
      <xdr:rowOff>0</xdr:rowOff>
    </xdr:to>
    <xdr:sp macro="" textlink="">
      <xdr:nvSpPr>
        <xdr:cNvPr id="3564" name="Line 494"/>
        <xdr:cNvSpPr>
          <a:spLocks noChangeShapeType="1"/>
        </xdr:cNvSpPr>
      </xdr:nvSpPr>
      <xdr:spPr>
        <a:xfrm>
          <a:off x="53435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153</xdr:row>
      <xdr:rowOff>0</xdr:rowOff>
    </xdr:from>
    <xdr:to xmlns:xdr="http://schemas.openxmlformats.org/drawingml/2006/spreadsheetDrawing">
      <xdr:col>32</xdr:col>
      <xdr:colOff>57150</xdr:colOff>
      <xdr:row>153</xdr:row>
      <xdr:rowOff>0</xdr:rowOff>
    </xdr:to>
    <xdr:sp macro="" textlink="">
      <xdr:nvSpPr>
        <xdr:cNvPr id="3565" name="Line 495"/>
        <xdr:cNvSpPr>
          <a:spLocks noChangeShapeType="1"/>
        </xdr:cNvSpPr>
      </xdr:nvSpPr>
      <xdr:spPr>
        <a:xfrm>
          <a:off x="543877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153</xdr:row>
      <xdr:rowOff>0</xdr:rowOff>
    </xdr:from>
    <xdr:to xmlns:xdr="http://schemas.openxmlformats.org/drawingml/2006/spreadsheetDrawing">
      <xdr:col>38</xdr:col>
      <xdr:colOff>123825</xdr:colOff>
      <xdr:row>153</xdr:row>
      <xdr:rowOff>0</xdr:rowOff>
    </xdr:to>
    <xdr:sp macro="" textlink="">
      <xdr:nvSpPr>
        <xdr:cNvPr id="3566" name="Line 496"/>
        <xdr:cNvSpPr>
          <a:spLocks noChangeShapeType="1"/>
        </xdr:cNvSpPr>
      </xdr:nvSpPr>
      <xdr:spPr>
        <a:xfrm>
          <a:off x="64389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49</xdr:row>
      <xdr:rowOff>0</xdr:rowOff>
    </xdr:from>
    <xdr:to xmlns:xdr="http://schemas.openxmlformats.org/drawingml/2006/spreadsheetDrawing">
      <xdr:col>4</xdr:col>
      <xdr:colOff>85725</xdr:colOff>
      <xdr:row>49</xdr:row>
      <xdr:rowOff>0</xdr:rowOff>
    </xdr:to>
    <xdr:sp macro="" textlink="">
      <xdr:nvSpPr>
        <xdr:cNvPr id="3567" name="Line 498"/>
        <xdr:cNvSpPr>
          <a:spLocks noChangeShapeType="1"/>
        </xdr:cNvSpPr>
      </xdr:nvSpPr>
      <xdr:spPr>
        <a:xfrm>
          <a:off x="10096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49</xdr:row>
      <xdr:rowOff>0</xdr:rowOff>
    </xdr:from>
    <xdr:to xmlns:xdr="http://schemas.openxmlformats.org/drawingml/2006/spreadsheetDrawing">
      <xdr:col>7</xdr:col>
      <xdr:colOff>104775</xdr:colOff>
      <xdr:row>49</xdr:row>
      <xdr:rowOff>0</xdr:rowOff>
    </xdr:to>
    <xdr:sp macro="" textlink="">
      <xdr:nvSpPr>
        <xdr:cNvPr id="3568" name="Line 499"/>
        <xdr:cNvSpPr>
          <a:spLocks noChangeShapeType="1"/>
        </xdr:cNvSpPr>
      </xdr:nvSpPr>
      <xdr:spPr>
        <a:xfrm>
          <a:off x="1495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49</xdr:row>
      <xdr:rowOff>0</xdr:rowOff>
    </xdr:from>
    <xdr:to xmlns:xdr="http://schemas.openxmlformats.org/drawingml/2006/spreadsheetDrawing">
      <xdr:col>10</xdr:col>
      <xdr:colOff>85725</xdr:colOff>
      <xdr:row>49</xdr:row>
      <xdr:rowOff>0</xdr:rowOff>
    </xdr:to>
    <xdr:sp macro="" textlink="">
      <xdr:nvSpPr>
        <xdr:cNvPr id="3569" name="Line 500"/>
        <xdr:cNvSpPr>
          <a:spLocks noChangeShapeType="1"/>
        </xdr:cNvSpPr>
      </xdr:nvSpPr>
      <xdr:spPr>
        <a:xfrm>
          <a:off x="196215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49</xdr:row>
      <xdr:rowOff>0</xdr:rowOff>
    </xdr:from>
    <xdr:to xmlns:xdr="http://schemas.openxmlformats.org/drawingml/2006/spreadsheetDrawing">
      <xdr:col>13</xdr:col>
      <xdr:colOff>47625</xdr:colOff>
      <xdr:row>49</xdr:row>
      <xdr:rowOff>0</xdr:rowOff>
    </xdr:to>
    <xdr:sp macro="" textlink="">
      <xdr:nvSpPr>
        <xdr:cNvPr id="3570" name="Line 501"/>
        <xdr:cNvSpPr>
          <a:spLocks noChangeShapeType="1"/>
        </xdr:cNvSpPr>
      </xdr:nvSpPr>
      <xdr:spPr>
        <a:xfrm>
          <a:off x="2409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49</xdr:row>
      <xdr:rowOff>0</xdr:rowOff>
    </xdr:from>
    <xdr:to xmlns:xdr="http://schemas.openxmlformats.org/drawingml/2006/spreadsheetDrawing">
      <xdr:col>16</xdr:col>
      <xdr:colOff>57150</xdr:colOff>
      <xdr:row>49</xdr:row>
      <xdr:rowOff>0</xdr:rowOff>
    </xdr:to>
    <xdr:sp macro="" textlink="">
      <xdr:nvSpPr>
        <xdr:cNvPr id="3571" name="Line 502"/>
        <xdr:cNvSpPr>
          <a:spLocks noChangeShapeType="1"/>
        </xdr:cNvSpPr>
      </xdr:nvSpPr>
      <xdr:spPr>
        <a:xfrm>
          <a:off x="29051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49</xdr:row>
      <xdr:rowOff>0</xdr:rowOff>
    </xdr:from>
    <xdr:to xmlns:xdr="http://schemas.openxmlformats.org/drawingml/2006/spreadsheetDrawing">
      <xdr:col>18</xdr:col>
      <xdr:colOff>0</xdr:colOff>
      <xdr:row>49</xdr:row>
      <xdr:rowOff>0</xdr:rowOff>
    </xdr:to>
    <xdr:sp macro="" textlink="">
      <xdr:nvSpPr>
        <xdr:cNvPr id="3572" name="Line 503"/>
        <xdr:cNvSpPr>
          <a:spLocks noChangeShapeType="1"/>
        </xdr:cNvSpPr>
      </xdr:nvSpPr>
      <xdr:spPr>
        <a:xfrm>
          <a:off x="31718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49</xdr:row>
      <xdr:rowOff>0</xdr:rowOff>
    </xdr:from>
    <xdr:to xmlns:xdr="http://schemas.openxmlformats.org/drawingml/2006/spreadsheetDrawing">
      <xdr:col>19</xdr:col>
      <xdr:colOff>57150</xdr:colOff>
      <xdr:row>49</xdr:row>
      <xdr:rowOff>0</xdr:rowOff>
    </xdr:to>
    <xdr:sp macro="" textlink="">
      <xdr:nvSpPr>
        <xdr:cNvPr id="3573" name="Line 504"/>
        <xdr:cNvSpPr>
          <a:spLocks noChangeShapeType="1"/>
        </xdr:cNvSpPr>
      </xdr:nvSpPr>
      <xdr:spPr>
        <a:xfrm>
          <a:off x="34004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49</xdr:row>
      <xdr:rowOff>0</xdr:rowOff>
    </xdr:from>
    <xdr:to xmlns:xdr="http://schemas.openxmlformats.org/drawingml/2006/spreadsheetDrawing">
      <xdr:col>22</xdr:col>
      <xdr:colOff>47625</xdr:colOff>
      <xdr:row>49</xdr:row>
      <xdr:rowOff>0</xdr:rowOff>
    </xdr:to>
    <xdr:sp macro="" textlink="">
      <xdr:nvSpPr>
        <xdr:cNvPr id="3574" name="Line 505"/>
        <xdr:cNvSpPr>
          <a:spLocks noChangeShapeType="1"/>
        </xdr:cNvSpPr>
      </xdr:nvSpPr>
      <xdr:spPr>
        <a:xfrm>
          <a:off x="38576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49</xdr:row>
      <xdr:rowOff>0</xdr:rowOff>
    </xdr:from>
    <xdr:to xmlns:xdr="http://schemas.openxmlformats.org/drawingml/2006/spreadsheetDrawing">
      <xdr:col>25</xdr:col>
      <xdr:colOff>76200</xdr:colOff>
      <xdr:row>49</xdr:row>
      <xdr:rowOff>0</xdr:rowOff>
    </xdr:to>
    <xdr:sp macro="" textlink="">
      <xdr:nvSpPr>
        <xdr:cNvPr id="3575" name="Line 506"/>
        <xdr:cNvSpPr>
          <a:spLocks noChangeShapeType="1"/>
        </xdr:cNvSpPr>
      </xdr:nvSpPr>
      <xdr:spPr>
        <a:xfrm>
          <a:off x="43529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49</xdr:row>
      <xdr:rowOff>0</xdr:rowOff>
    </xdr:from>
    <xdr:to xmlns:xdr="http://schemas.openxmlformats.org/drawingml/2006/spreadsheetDrawing">
      <xdr:col>28</xdr:col>
      <xdr:colOff>95250</xdr:colOff>
      <xdr:row>49</xdr:row>
      <xdr:rowOff>0</xdr:rowOff>
    </xdr:to>
    <xdr:sp macro="" textlink="">
      <xdr:nvSpPr>
        <xdr:cNvPr id="3576" name="Line 507"/>
        <xdr:cNvSpPr>
          <a:spLocks noChangeShapeType="1"/>
        </xdr:cNvSpPr>
      </xdr:nvSpPr>
      <xdr:spPr>
        <a:xfrm>
          <a:off x="48387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49</xdr:row>
      <xdr:rowOff>0</xdr:rowOff>
    </xdr:from>
    <xdr:to xmlns:xdr="http://schemas.openxmlformats.org/drawingml/2006/spreadsheetDrawing">
      <xdr:col>31</xdr:col>
      <xdr:colOff>133350</xdr:colOff>
      <xdr:row>49</xdr:row>
      <xdr:rowOff>0</xdr:rowOff>
    </xdr:to>
    <xdr:sp macro="" textlink="">
      <xdr:nvSpPr>
        <xdr:cNvPr id="3577" name="Line 508"/>
        <xdr:cNvSpPr>
          <a:spLocks noChangeShapeType="1"/>
        </xdr:cNvSpPr>
      </xdr:nvSpPr>
      <xdr:spPr>
        <a:xfrm>
          <a:off x="534352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49</xdr:row>
      <xdr:rowOff>0</xdr:rowOff>
    </xdr:from>
    <xdr:to xmlns:xdr="http://schemas.openxmlformats.org/drawingml/2006/spreadsheetDrawing">
      <xdr:col>32</xdr:col>
      <xdr:colOff>57150</xdr:colOff>
      <xdr:row>49</xdr:row>
      <xdr:rowOff>0</xdr:rowOff>
    </xdr:to>
    <xdr:sp macro="" textlink="">
      <xdr:nvSpPr>
        <xdr:cNvPr id="3578" name="Line 509"/>
        <xdr:cNvSpPr>
          <a:spLocks noChangeShapeType="1"/>
        </xdr:cNvSpPr>
      </xdr:nvSpPr>
      <xdr:spPr>
        <a:xfrm>
          <a:off x="5438775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49</xdr:row>
      <xdr:rowOff>0</xdr:rowOff>
    </xdr:from>
    <xdr:to xmlns:xdr="http://schemas.openxmlformats.org/drawingml/2006/spreadsheetDrawing">
      <xdr:col>38</xdr:col>
      <xdr:colOff>123825</xdr:colOff>
      <xdr:row>49</xdr:row>
      <xdr:rowOff>0</xdr:rowOff>
    </xdr:to>
    <xdr:sp macro="" textlink="">
      <xdr:nvSpPr>
        <xdr:cNvPr id="3579" name="Line 510"/>
        <xdr:cNvSpPr>
          <a:spLocks noChangeShapeType="1"/>
        </xdr:cNvSpPr>
      </xdr:nvSpPr>
      <xdr:spPr>
        <a:xfrm>
          <a:off x="6438900" y="715708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580" name="Line 511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581" name="Line 512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582" name="Line 513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583" name="Line 514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584" name="Line 515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585" name="Line 516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586" name="Line 517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587" name="Line 518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588" name="Line 519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589" name="Line 520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590" name="Line 521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591" name="Line 522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592" name="Line 523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593" name="Line 524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594" name="Line 525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595" name="Line 526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596" name="Line 527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597" name="Line 528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598" name="Line 529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599" name="Line 530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600" name="Line 531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601" name="Line 532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602" name="Line 533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603" name="Line 534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604" name="Line 535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605" name="Line 536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606" name="Line 537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607" name="Line 538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608" name="Line 539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609" name="Line 540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610" name="Line 541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611" name="Line 542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612" name="Line 543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613" name="Line 544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614" name="Line 545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615" name="Line 546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616" name="Line 547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617" name="Line 548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618" name="Line 549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619" name="Line 550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620" name="Line 551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621" name="Line 552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622" name="Line 553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623" name="Line 554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624" name="Line 555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625" name="Line 556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626" name="Line 557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627" name="Line 558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628" name="Line 559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629" name="Line 560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630" name="Line 561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631" name="Line 562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52</xdr:row>
      <xdr:rowOff>0</xdr:rowOff>
    </xdr:from>
    <xdr:to xmlns:xdr="http://schemas.openxmlformats.org/drawingml/2006/spreadsheetDrawing">
      <xdr:col>4</xdr:col>
      <xdr:colOff>85725</xdr:colOff>
      <xdr:row>52</xdr:row>
      <xdr:rowOff>0</xdr:rowOff>
    </xdr:to>
    <xdr:sp macro="" textlink="">
      <xdr:nvSpPr>
        <xdr:cNvPr id="3632" name="Line 563"/>
        <xdr:cNvSpPr>
          <a:spLocks noChangeShapeType="1"/>
        </xdr:cNvSpPr>
      </xdr:nvSpPr>
      <xdr:spPr>
        <a:xfrm>
          <a:off x="10096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52</xdr:row>
      <xdr:rowOff>0</xdr:rowOff>
    </xdr:from>
    <xdr:to xmlns:xdr="http://schemas.openxmlformats.org/drawingml/2006/spreadsheetDrawing">
      <xdr:col>7</xdr:col>
      <xdr:colOff>104775</xdr:colOff>
      <xdr:row>52</xdr:row>
      <xdr:rowOff>0</xdr:rowOff>
    </xdr:to>
    <xdr:sp macro="" textlink="">
      <xdr:nvSpPr>
        <xdr:cNvPr id="3633" name="Line 564"/>
        <xdr:cNvSpPr>
          <a:spLocks noChangeShapeType="1"/>
        </xdr:cNvSpPr>
      </xdr:nvSpPr>
      <xdr:spPr>
        <a:xfrm>
          <a:off x="1495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52</xdr:row>
      <xdr:rowOff>0</xdr:rowOff>
    </xdr:from>
    <xdr:to xmlns:xdr="http://schemas.openxmlformats.org/drawingml/2006/spreadsheetDrawing">
      <xdr:col>10</xdr:col>
      <xdr:colOff>85725</xdr:colOff>
      <xdr:row>52</xdr:row>
      <xdr:rowOff>0</xdr:rowOff>
    </xdr:to>
    <xdr:sp macro="" textlink="">
      <xdr:nvSpPr>
        <xdr:cNvPr id="3634" name="Line 565"/>
        <xdr:cNvSpPr>
          <a:spLocks noChangeShapeType="1"/>
        </xdr:cNvSpPr>
      </xdr:nvSpPr>
      <xdr:spPr>
        <a:xfrm>
          <a:off x="196215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52</xdr:row>
      <xdr:rowOff>0</xdr:rowOff>
    </xdr:from>
    <xdr:to xmlns:xdr="http://schemas.openxmlformats.org/drawingml/2006/spreadsheetDrawing">
      <xdr:col>13</xdr:col>
      <xdr:colOff>47625</xdr:colOff>
      <xdr:row>52</xdr:row>
      <xdr:rowOff>0</xdr:rowOff>
    </xdr:to>
    <xdr:sp macro="" textlink="">
      <xdr:nvSpPr>
        <xdr:cNvPr id="3635" name="Line 566"/>
        <xdr:cNvSpPr>
          <a:spLocks noChangeShapeType="1"/>
        </xdr:cNvSpPr>
      </xdr:nvSpPr>
      <xdr:spPr>
        <a:xfrm>
          <a:off x="2409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52</xdr:row>
      <xdr:rowOff>0</xdr:rowOff>
    </xdr:from>
    <xdr:to xmlns:xdr="http://schemas.openxmlformats.org/drawingml/2006/spreadsheetDrawing">
      <xdr:col>16</xdr:col>
      <xdr:colOff>57150</xdr:colOff>
      <xdr:row>52</xdr:row>
      <xdr:rowOff>0</xdr:rowOff>
    </xdr:to>
    <xdr:sp macro="" textlink="">
      <xdr:nvSpPr>
        <xdr:cNvPr id="3636" name="Line 567"/>
        <xdr:cNvSpPr>
          <a:spLocks noChangeShapeType="1"/>
        </xdr:cNvSpPr>
      </xdr:nvSpPr>
      <xdr:spPr>
        <a:xfrm>
          <a:off x="29051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52</xdr:row>
      <xdr:rowOff>0</xdr:rowOff>
    </xdr:from>
    <xdr:to xmlns:xdr="http://schemas.openxmlformats.org/drawingml/2006/spreadsheetDrawing">
      <xdr:col>18</xdr:col>
      <xdr:colOff>0</xdr:colOff>
      <xdr:row>52</xdr:row>
      <xdr:rowOff>0</xdr:rowOff>
    </xdr:to>
    <xdr:sp macro="" textlink="">
      <xdr:nvSpPr>
        <xdr:cNvPr id="3637" name="Line 568"/>
        <xdr:cNvSpPr>
          <a:spLocks noChangeShapeType="1"/>
        </xdr:cNvSpPr>
      </xdr:nvSpPr>
      <xdr:spPr>
        <a:xfrm>
          <a:off x="31718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52</xdr:row>
      <xdr:rowOff>0</xdr:rowOff>
    </xdr:from>
    <xdr:to xmlns:xdr="http://schemas.openxmlformats.org/drawingml/2006/spreadsheetDrawing">
      <xdr:col>19</xdr:col>
      <xdr:colOff>57150</xdr:colOff>
      <xdr:row>52</xdr:row>
      <xdr:rowOff>0</xdr:rowOff>
    </xdr:to>
    <xdr:sp macro="" textlink="">
      <xdr:nvSpPr>
        <xdr:cNvPr id="3638" name="Line 569"/>
        <xdr:cNvSpPr>
          <a:spLocks noChangeShapeType="1"/>
        </xdr:cNvSpPr>
      </xdr:nvSpPr>
      <xdr:spPr>
        <a:xfrm>
          <a:off x="34004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52</xdr:row>
      <xdr:rowOff>0</xdr:rowOff>
    </xdr:from>
    <xdr:to xmlns:xdr="http://schemas.openxmlformats.org/drawingml/2006/spreadsheetDrawing">
      <xdr:col>22</xdr:col>
      <xdr:colOff>47625</xdr:colOff>
      <xdr:row>52</xdr:row>
      <xdr:rowOff>0</xdr:rowOff>
    </xdr:to>
    <xdr:sp macro="" textlink="">
      <xdr:nvSpPr>
        <xdr:cNvPr id="3639" name="Line 570"/>
        <xdr:cNvSpPr>
          <a:spLocks noChangeShapeType="1"/>
        </xdr:cNvSpPr>
      </xdr:nvSpPr>
      <xdr:spPr>
        <a:xfrm>
          <a:off x="38576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52</xdr:row>
      <xdr:rowOff>0</xdr:rowOff>
    </xdr:from>
    <xdr:to xmlns:xdr="http://schemas.openxmlformats.org/drawingml/2006/spreadsheetDrawing">
      <xdr:col>25</xdr:col>
      <xdr:colOff>76200</xdr:colOff>
      <xdr:row>52</xdr:row>
      <xdr:rowOff>0</xdr:rowOff>
    </xdr:to>
    <xdr:sp macro="" textlink="">
      <xdr:nvSpPr>
        <xdr:cNvPr id="3640" name="Line 571"/>
        <xdr:cNvSpPr>
          <a:spLocks noChangeShapeType="1"/>
        </xdr:cNvSpPr>
      </xdr:nvSpPr>
      <xdr:spPr>
        <a:xfrm>
          <a:off x="43529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52</xdr:row>
      <xdr:rowOff>0</xdr:rowOff>
    </xdr:from>
    <xdr:to xmlns:xdr="http://schemas.openxmlformats.org/drawingml/2006/spreadsheetDrawing">
      <xdr:col>28</xdr:col>
      <xdr:colOff>95250</xdr:colOff>
      <xdr:row>52</xdr:row>
      <xdr:rowOff>0</xdr:rowOff>
    </xdr:to>
    <xdr:sp macro="" textlink="">
      <xdr:nvSpPr>
        <xdr:cNvPr id="3641" name="Line 572"/>
        <xdr:cNvSpPr>
          <a:spLocks noChangeShapeType="1"/>
        </xdr:cNvSpPr>
      </xdr:nvSpPr>
      <xdr:spPr>
        <a:xfrm>
          <a:off x="48387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52</xdr:row>
      <xdr:rowOff>0</xdr:rowOff>
    </xdr:from>
    <xdr:to xmlns:xdr="http://schemas.openxmlformats.org/drawingml/2006/spreadsheetDrawing">
      <xdr:col>31</xdr:col>
      <xdr:colOff>133350</xdr:colOff>
      <xdr:row>52</xdr:row>
      <xdr:rowOff>0</xdr:rowOff>
    </xdr:to>
    <xdr:sp macro="" textlink="">
      <xdr:nvSpPr>
        <xdr:cNvPr id="3642" name="Line 573"/>
        <xdr:cNvSpPr>
          <a:spLocks noChangeShapeType="1"/>
        </xdr:cNvSpPr>
      </xdr:nvSpPr>
      <xdr:spPr>
        <a:xfrm>
          <a:off x="5343525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35</xdr:col>
      <xdr:colOff>57150</xdr:colOff>
      <xdr:row>52</xdr:row>
      <xdr:rowOff>0</xdr:rowOff>
    </xdr:from>
    <xdr:to xmlns:xdr="http://schemas.openxmlformats.org/drawingml/2006/spreadsheetDrawing">
      <xdr:col>35</xdr:col>
      <xdr:colOff>57150</xdr:colOff>
      <xdr:row>52</xdr:row>
      <xdr:rowOff>0</xdr:rowOff>
    </xdr:to>
    <xdr:sp macro="" textlink="">
      <xdr:nvSpPr>
        <xdr:cNvPr id="3643" name="Line 574"/>
        <xdr:cNvSpPr>
          <a:spLocks noChangeShapeType="1"/>
        </xdr:cNvSpPr>
      </xdr:nvSpPr>
      <xdr:spPr>
        <a:xfrm>
          <a:off x="59055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52</xdr:row>
      <xdr:rowOff>0</xdr:rowOff>
    </xdr:from>
    <xdr:to xmlns:xdr="http://schemas.openxmlformats.org/drawingml/2006/spreadsheetDrawing">
      <xdr:col>38</xdr:col>
      <xdr:colOff>123825</xdr:colOff>
      <xdr:row>52</xdr:row>
      <xdr:rowOff>0</xdr:rowOff>
    </xdr:to>
    <xdr:sp macro="" textlink="">
      <xdr:nvSpPr>
        <xdr:cNvPr id="3644" name="Line 575"/>
        <xdr:cNvSpPr>
          <a:spLocks noChangeShapeType="1"/>
        </xdr:cNvSpPr>
      </xdr:nvSpPr>
      <xdr:spPr>
        <a:xfrm>
          <a:off x="6438900" y="75799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101</xdr:row>
      <xdr:rowOff>0</xdr:rowOff>
    </xdr:from>
    <xdr:to xmlns:xdr="http://schemas.openxmlformats.org/drawingml/2006/spreadsheetDrawing">
      <xdr:col>4</xdr:col>
      <xdr:colOff>85725</xdr:colOff>
      <xdr:row>101</xdr:row>
      <xdr:rowOff>0</xdr:rowOff>
    </xdr:to>
    <xdr:sp macro="" textlink="">
      <xdr:nvSpPr>
        <xdr:cNvPr id="3645" name="Line 576"/>
        <xdr:cNvSpPr>
          <a:spLocks noChangeShapeType="1"/>
        </xdr:cNvSpPr>
      </xdr:nvSpPr>
      <xdr:spPr>
        <a:xfrm>
          <a:off x="10096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101</xdr:row>
      <xdr:rowOff>0</xdr:rowOff>
    </xdr:from>
    <xdr:to xmlns:xdr="http://schemas.openxmlformats.org/drawingml/2006/spreadsheetDrawing">
      <xdr:col>7</xdr:col>
      <xdr:colOff>104775</xdr:colOff>
      <xdr:row>101</xdr:row>
      <xdr:rowOff>0</xdr:rowOff>
    </xdr:to>
    <xdr:sp macro="" textlink="">
      <xdr:nvSpPr>
        <xdr:cNvPr id="3646" name="Line 577"/>
        <xdr:cNvSpPr>
          <a:spLocks noChangeShapeType="1"/>
        </xdr:cNvSpPr>
      </xdr:nvSpPr>
      <xdr:spPr>
        <a:xfrm>
          <a:off x="1495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101</xdr:row>
      <xdr:rowOff>0</xdr:rowOff>
    </xdr:from>
    <xdr:to xmlns:xdr="http://schemas.openxmlformats.org/drawingml/2006/spreadsheetDrawing">
      <xdr:col>10</xdr:col>
      <xdr:colOff>85725</xdr:colOff>
      <xdr:row>101</xdr:row>
      <xdr:rowOff>0</xdr:rowOff>
    </xdr:to>
    <xdr:sp macro="" textlink="">
      <xdr:nvSpPr>
        <xdr:cNvPr id="3647" name="Line 578"/>
        <xdr:cNvSpPr>
          <a:spLocks noChangeShapeType="1"/>
        </xdr:cNvSpPr>
      </xdr:nvSpPr>
      <xdr:spPr>
        <a:xfrm>
          <a:off x="196215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101</xdr:row>
      <xdr:rowOff>0</xdr:rowOff>
    </xdr:from>
    <xdr:to xmlns:xdr="http://schemas.openxmlformats.org/drawingml/2006/spreadsheetDrawing">
      <xdr:col>13</xdr:col>
      <xdr:colOff>47625</xdr:colOff>
      <xdr:row>101</xdr:row>
      <xdr:rowOff>0</xdr:rowOff>
    </xdr:to>
    <xdr:sp macro="" textlink="">
      <xdr:nvSpPr>
        <xdr:cNvPr id="3648" name="Line 579"/>
        <xdr:cNvSpPr>
          <a:spLocks noChangeShapeType="1"/>
        </xdr:cNvSpPr>
      </xdr:nvSpPr>
      <xdr:spPr>
        <a:xfrm>
          <a:off x="2409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101</xdr:row>
      <xdr:rowOff>0</xdr:rowOff>
    </xdr:from>
    <xdr:to xmlns:xdr="http://schemas.openxmlformats.org/drawingml/2006/spreadsheetDrawing">
      <xdr:col>16</xdr:col>
      <xdr:colOff>57150</xdr:colOff>
      <xdr:row>101</xdr:row>
      <xdr:rowOff>0</xdr:rowOff>
    </xdr:to>
    <xdr:sp macro="" textlink="">
      <xdr:nvSpPr>
        <xdr:cNvPr id="3649" name="Line 580"/>
        <xdr:cNvSpPr>
          <a:spLocks noChangeShapeType="1"/>
        </xdr:cNvSpPr>
      </xdr:nvSpPr>
      <xdr:spPr>
        <a:xfrm>
          <a:off x="29051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101</xdr:row>
      <xdr:rowOff>0</xdr:rowOff>
    </xdr:from>
    <xdr:to xmlns:xdr="http://schemas.openxmlformats.org/drawingml/2006/spreadsheetDrawing">
      <xdr:col>18</xdr:col>
      <xdr:colOff>0</xdr:colOff>
      <xdr:row>101</xdr:row>
      <xdr:rowOff>0</xdr:rowOff>
    </xdr:to>
    <xdr:sp macro="" textlink="">
      <xdr:nvSpPr>
        <xdr:cNvPr id="3650" name="Line 581"/>
        <xdr:cNvSpPr>
          <a:spLocks noChangeShapeType="1"/>
        </xdr:cNvSpPr>
      </xdr:nvSpPr>
      <xdr:spPr>
        <a:xfrm>
          <a:off x="31718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101</xdr:row>
      <xdr:rowOff>0</xdr:rowOff>
    </xdr:from>
    <xdr:to xmlns:xdr="http://schemas.openxmlformats.org/drawingml/2006/spreadsheetDrawing">
      <xdr:col>19</xdr:col>
      <xdr:colOff>57150</xdr:colOff>
      <xdr:row>101</xdr:row>
      <xdr:rowOff>0</xdr:rowOff>
    </xdr:to>
    <xdr:sp macro="" textlink="">
      <xdr:nvSpPr>
        <xdr:cNvPr id="3651" name="Line 582"/>
        <xdr:cNvSpPr>
          <a:spLocks noChangeShapeType="1"/>
        </xdr:cNvSpPr>
      </xdr:nvSpPr>
      <xdr:spPr>
        <a:xfrm>
          <a:off x="34004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101</xdr:row>
      <xdr:rowOff>0</xdr:rowOff>
    </xdr:from>
    <xdr:to xmlns:xdr="http://schemas.openxmlformats.org/drawingml/2006/spreadsheetDrawing">
      <xdr:col>22</xdr:col>
      <xdr:colOff>47625</xdr:colOff>
      <xdr:row>101</xdr:row>
      <xdr:rowOff>0</xdr:rowOff>
    </xdr:to>
    <xdr:sp macro="" textlink="">
      <xdr:nvSpPr>
        <xdr:cNvPr id="3652" name="Line 583"/>
        <xdr:cNvSpPr>
          <a:spLocks noChangeShapeType="1"/>
        </xdr:cNvSpPr>
      </xdr:nvSpPr>
      <xdr:spPr>
        <a:xfrm>
          <a:off x="38576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101</xdr:row>
      <xdr:rowOff>0</xdr:rowOff>
    </xdr:from>
    <xdr:to xmlns:xdr="http://schemas.openxmlformats.org/drawingml/2006/spreadsheetDrawing">
      <xdr:col>25</xdr:col>
      <xdr:colOff>76200</xdr:colOff>
      <xdr:row>101</xdr:row>
      <xdr:rowOff>0</xdr:rowOff>
    </xdr:to>
    <xdr:sp macro="" textlink="">
      <xdr:nvSpPr>
        <xdr:cNvPr id="3653" name="Line 584"/>
        <xdr:cNvSpPr>
          <a:spLocks noChangeShapeType="1"/>
        </xdr:cNvSpPr>
      </xdr:nvSpPr>
      <xdr:spPr>
        <a:xfrm>
          <a:off x="43529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101</xdr:row>
      <xdr:rowOff>0</xdr:rowOff>
    </xdr:from>
    <xdr:to xmlns:xdr="http://schemas.openxmlformats.org/drawingml/2006/spreadsheetDrawing">
      <xdr:col>28</xdr:col>
      <xdr:colOff>95250</xdr:colOff>
      <xdr:row>101</xdr:row>
      <xdr:rowOff>0</xdr:rowOff>
    </xdr:to>
    <xdr:sp macro="" textlink="">
      <xdr:nvSpPr>
        <xdr:cNvPr id="3654" name="Line 585"/>
        <xdr:cNvSpPr>
          <a:spLocks noChangeShapeType="1"/>
        </xdr:cNvSpPr>
      </xdr:nvSpPr>
      <xdr:spPr>
        <a:xfrm>
          <a:off x="48387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101</xdr:row>
      <xdr:rowOff>0</xdr:rowOff>
    </xdr:from>
    <xdr:to xmlns:xdr="http://schemas.openxmlformats.org/drawingml/2006/spreadsheetDrawing">
      <xdr:col>31</xdr:col>
      <xdr:colOff>133350</xdr:colOff>
      <xdr:row>101</xdr:row>
      <xdr:rowOff>0</xdr:rowOff>
    </xdr:to>
    <xdr:sp macro="" textlink="">
      <xdr:nvSpPr>
        <xdr:cNvPr id="3655" name="Line 586"/>
        <xdr:cNvSpPr>
          <a:spLocks noChangeShapeType="1"/>
        </xdr:cNvSpPr>
      </xdr:nvSpPr>
      <xdr:spPr>
        <a:xfrm>
          <a:off x="534352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101</xdr:row>
      <xdr:rowOff>0</xdr:rowOff>
    </xdr:from>
    <xdr:to xmlns:xdr="http://schemas.openxmlformats.org/drawingml/2006/spreadsheetDrawing">
      <xdr:col>32</xdr:col>
      <xdr:colOff>57150</xdr:colOff>
      <xdr:row>101</xdr:row>
      <xdr:rowOff>0</xdr:rowOff>
    </xdr:to>
    <xdr:sp macro="" textlink="">
      <xdr:nvSpPr>
        <xdr:cNvPr id="3656" name="Line 587"/>
        <xdr:cNvSpPr>
          <a:spLocks noChangeShapeType="1"/>
        </xdr:cNvSpPr>
      </xdr:nvSpPr>
      <xdr:spPr>
        <a:xfrm>
          <a:off x="5438775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101</xdr:row>
      <xdr:rowOff>0</xdr:rowOff>
    </xdr:from>
    <xdr:to xmlns:xdr="http://schemas.openxmlformats.org/drawingml/2006/spreadsheetDrawing">
      <xdr:col>38</xdr:col>
      <xdr:colOff>123825</xdr:colOff>
      <xdr:row>101</xdr:row>
      <xdr:rowOff>0</xdr:rowOff>
    </xdr:to>
    <xdr:sp macro="" textlink="">
      <xdr:nvSpPr>
        <xdr:cNvPr id="3657" name="Line 588"/>
        <xdr:cNvSpPr>
          <a:spLocks noChangeShapeType="1"/>
        </xdr:cNvSpPr>
      </xdr:nvSpPr>
      <xdr:spPr>
        <a:xfrm>
          <a:off x="6438900" y="14737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85725</xdr:colOff>
      <xdr:row>153</xdr:row>
      <xdr:rowOff>0</xdr:rowOff>
    </xdr:from>
    <xdr:to xmlns:xdr="http://schemas.openxmlformats.org/drawingml/2006/spreadsheetDrawing">
      <xdr:col>4</xdr:col>
      <xdr:colOff>85725</xdr:colOff>
      <xdr:row>153</xdr:row>
      <xdr:rowOff>0</xdr:rowOff>
    </xdr:to>
    <xdr:sp macro="" textlink="">
      <xdr:nvSpPr>
        <xdr:cNvPr id="3658" name="Line 589"/>
        <xdr:cNvSpPr>
          <a:spLocks noChangeShapeType="1"/>
        </xdr:cNvSpPr>
      </xdr:nvSpPr>
      <xdr:spPr>
        <a:xfrm>
          <a:off x="10096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104775</xdr:colOff>
      <xdr:row>153</xdr:row>
      <xdr:rowOff>0</xdr:rowOff>
    </xdr:from>
    <xdr:to xmlns:xdr="http://schemas.openxmlformats.org/drawingml/2006/spreadsheetDrawing">
      <xdr:col>7</xdr:col>
      <xdr:colOff>104775</xdr:colOff>
      <xdr:row>153</xdr:row>
      <xdr:rowOff>0</xdr:rowOff>
    </xdr:to>
    <xdr:sp macro="" textlink="">
      <xdr:nvSpPr>
        <xdr:cNvPr id="3659" name="Line 590"/>
        <xdr:cNvSpPr>
          <a:spLocks noChangeShapeType="1"/>
        </xdr:cNvSpPr>
      </xdr:nvSpPr>
      <xdr:spPr>
        <a:xfrm>
          <a:off x="1495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153</xdr:row>
      <xdr:rowOff>0</xdr:rowOff>
    </xdr:from>
    <xdr:to xmlns:xdr="http://schemas.openxmlformats.org/drawingml/2006/spreadsheetDrawing">
      <xdr:col>10</xdr:col>
      <xdr:colOff>85725</xdr:colOff>
      <xdr:row>153</xdr:row>
      <xdr:rowOff>0</xdr:rowOff>
    </xdr:to>
    <xdr:sp macro="" textlink="">
      <xdr:nvSpPr>
        <xdr:cNvPr id="3660" name="Line 591"/>
        <xdr:cNvSpPr>
          <a:spLocks noChangeShapeType="1"/>
        </xdr:cNvSpPr>
      </xdr:nvSpPr>
      <xdr:spPr>
        <a:xfrm>
          <a:off x="196215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13</xdr:col>
      <xdr:colOff>47625</xdr:colOff>
      <xdr:row>153</xdr:row>
      <xdr:rowOff>0</xdr:rowOff>
    </xdr:from>
    <xdr:to xmlns:xdr="http://schemas.openxmlformats.org/drawingml/2006/spreadsheetDrawing">
      <xdr:col>13</xdr:col>
      <xdr:colOff>47625</xdr:colOff>
      <xdr:row>153</xdr:row>
      <xdr:rowOff>0</xdr:rowOff>
    </xdr:to>
    <xdr:sp macro="" textlink="">
      <xdr:nvSpPr>
        <xdr:cNvPr id="3661" name="Line 592"/>
        <xdr:cNvSpPr>
          <a:spLocks noChangeShapeType="1"/>
        </xdr:cNvSpPr>
      </xdr:nvSpPr>
      <xdr:spPr>
        <a:xfrm>
          <a:off x="2409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57150</xdr:colOff>
      <xdr:row>153</xdr:row>
      <xdr:rowOff>0</xdr:rowOff>
    </xdr:from>
    <xdr:to xmlns:xdr="http://schemas.openxmlformats.org/drawingml/2006/spreadsheetDrawing">
      <xdr:col>16</xdr:col>
      <xdr:colOff>57150</xdr:colOff>
      <xdr:row>153</xdr:row>
      <xdr:rowOff>0</xdr:rowOff>
    </xdr:to>
    <xdr:sp macro="" textlink="">
      <xdr:nvSpPr>
        <xdr:cNvPr id="3662" name="Line 593"/>
        <xdr:cNvSpPr>
          <a:spLocks noChangeShapeType="1"/>
        </xdr:cNvSpPr>
      </xdr:nvSpPr>
      <xdr:spPr>
        <a:xfrm>
          <a:off x="29051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18</xdr:col>
      <xdr:colOff>0</xdr:colOff>
      <xdr:row>153</xdr:row>
      <xdr:rowOff>0</xdr:rowOff>
    </xdr:from>
    <xdr:to xmlns:xdr="http://schemas.openxmlformats.org/drawingml/2006/spreadsheetDrawing">
      <xdr:col>18</xdr:col>
      <xdr:colOff>0</xdr:colOff>
      <xdr:row>153</xdr:row>
      <xdr:rowOff>0</xdr:rowOff>
    </xdr:to>
    <xdr:sp macro="" textlink="">
      <xdr:nvSpPr>
        <xdr:cNvPr id="3663" name="Line 594"/>
        <xdr:cNvSpPr>
          <a:spLocks noChangeShapeType="1"/>
        </xdr:cNvSpPr>
      </xdr:nvSpPr>
      <xdr:spPr>
        <a:xfrm>
          <a:off x="31718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57150</xdr:colOff>
      <xdr:row>153</xdr:row>
      <xdr:rowOff>0</xdr:rowOff>
    </xdr:from>
    <xdr:to xmlns:xdr="http://schemas.openxmlformats.org/drawingml/2006/spreadsheetDrawing">
      <xdr:col>19</xdr:col>
      <xdr:colOff>57150</xdr:colOff>
      <xdr:row>153</xdr:row>
      <xdr:rowOff>0</xdr:rowOff>
    </xdr:to>
    <xdr:sp macro="" textlink="">
      <xdr:nvSpPr>
        <xdr:cNvPr id="3664" name="Line 595"/>
        <xdr:cNvSpPr>
          <a:spLocks noChangeShapeType="1"/>
        </xdr:cNvSpPr>
      </xdr:nvSpPr>
      <xdr:spPr>
        <a:xfrm>
          <a:off x="34004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22</xdr:col>
      <xdr:colOff>47625</xdr:colOff>
      <xdr:row>153</xdr:row>
      <xdr:rowOff>0</xdr:rowOff>
    </xdr:from>
    <xdr:to xmlns:xdr="http://schemas.openxmlformats.org/drawingml/2006/spreadsheetDrawing">
      <xdr:col>22</xdr:col>
      <xdr:colOff>47625</xdr:colOff>
      <xdr:row>153</xdr:row>
      <xdr:rowOff>0</xdr:rowOff>
    </xdr:to>
    <xdr:sp macro="" textlink="">
      <xdr:nvSpPr>
        <xdr:cNvPr id="3665" name="Line 596"/>
        <xdr:cNvSpPr>
          <a:spLocks noChangeShapeType="1"/>
        </xdr:cNvSpPr>
      </xdr:nvSpPr>
      <xdr:spPr>
        <a:xfrm>
          <a:off x="38576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25</xdr:col>
      <xdr:colOff>76200</xdr:colOff>
      <xdr:row>153</xdr:row>
      <xdr:rowOff>0</xdr:rowOff>
    </xdr:from>
    <xdr:to xmlns:xdr="http://schemas.openxmlformats.org/drawingml/2006/spreadsheetDrawing">
      <xdr:col>25</xdr:col>
      <xdr:colOff>76200</xdr:colOff>
      <xdr:row>153</xdr:row>
      <xdr:rowOff>0</xdr:rowOff>
    </xdr:to>
    <xdr:sp macro="" textlink="">
      <xdr:nvSpPr>
        <xdr:cNvPr id="3666" name="Line 597"/>
        <xdr:cNvSpPr>
          <a:spLocks noChangeShapeType="1"/>
        </xdr:cNvSpPr>
      </xdr:nvSpPr>
      <xdr:spPr>
        <a:xfrm>
          <a:off x="43529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28</xdr:col>
      <xdr:colOff>95250</xdr:colOff>
      <xdr:row>153</xdr:row>
      <xdr:rowOff>0</xdr:rowOff>
    </xdr:from>
    <xdr:to xmlns:xdr="http://schemas.openxmlformats.org/drawingml/2006/spreadsheetDrawing">
      <xdr:col>28</xdr:col>
      <xdr:colOff>95250</xdr:colOff>
      <xdr:row>153</xdr:row>
      <xdr:rowOff>0</xdr:rowOff>
    </xdr:to>
    <xdr:sp macro="" textlink="">
      <xdr:nvSpPr>
        <xdr:cNvPr id="3667" name="Line 598"/>
        <xdr:cNvSpPr>
          <a:spLocks noChangeShapeType="1"/>
        </xdr:cNvSpPr>
      </xdr:nvSpPr>
      <xdr:spPr>
        <a:xfrm>
          <a:off x="48387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31</xdr:col>
      <xdr:colOff>133350</xdr:colOff>
      <xdr:row>153</xdr:row>
      <xdr:rowOff>0</xdr:rowOff>
    </xdr:from>
    <xdr:to xmlns:xdr="http://schemas.openxmlformats.org/drawingml/2006/spreadsheetDrawing">
      <xdr:col>31</xdr:col>
      <xdr:colOff>133350</xdr:colOff>
      <xdr:row>153</xdr:row>
      <xdr:rowOff>0</xdr:rowOff>
    </xdr:to>
    <xdr:sp macro="" textlink="">
      <xdr:nvSpPr>
        <xdr:cNvPr id="3668" name="Line 599"/>
        <xdr:cNvSpPr>
          <a:spLocks noChangeShapeType="1"/>
        </xdr:cNvSpPr>
      </xdr:nvSpPr>
      <xdr:spPr>
        <a:xfrm>
          <a:off x="534352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32</xdr:col>
      <xdr:colOff>57150</xdr:colOff>
      <xdr:row>153</xdr:row>
      <xdr:rowOff>0</xdr:rowOff>
    </xdr:from>
    <xdr:to xmlns:xdr="http://schemas.openxmlformats.org/drawingml/2006/spreadsheetDrawing">
      <xdr:col>32</xdr:col>
      <xdr:colOff>57150</xdr:colOff>
      <xdr:row>153</xdr:row>
      <xdr:rowOff>0</xdr:rowOff>
    </xdr:to>
    <xdr:sp macro="" textlink="">
      <xdr:nvSpPr>
        <xdr:cNvPr id="3669" name="Line 600"/>
        <xdr:cNvSpPr>
          <a:spLocks noChangeShapeType="1"/>
        </xdr:cNvSpPr>
      </xdr:nvSpPr>
      <xdr:spPr>
        <a:xfrm>
          <a:off x="5438775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38</xdr:col>
      <xdr:colOff>123825</xdr:colOff>
      <xdr:row>153</xdr:row>
      <xdr:rowOff>0</xdr:rowOff>
    </xdr:from>
    <xdr:to xmlns:xdr="http://schemas.openxmlformats.org/drawingml/2006/spreadsheetDrawing">
      <xdr:col>38</xdr:col>
      <xdr:colOff>123825</xdr:colOff>
      <xdr:row>153</xdr:row>
      <xdr:rowOff>0</xdr:rowOff>
    </xdr:to>
    <xdr:sp macro="" textlink="">
      <xdr:nvSpPr>
        <xdr:cNvPr id="3670" name="Line 601"/>
        <xdr:cNvSpPr>
          <a:spLocks noChangeShapeType="1"/>
        </xdr:cNvSpPr>
      </xdr:nvSpPr>
      <xdr:spPr>
        <a:xfrm>
          <a:off x="6438900" y="22317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O400"/>
  <sheetViews>
    <sheetView tabSelected="1" view="pageBreakPreview" zoomScaleNormal="80" zoomScaleSheetLayoutView="100" workbookViewId="0">
      <pane xSplit="3" topLeftCell="D1" activePane="topRight" state="frozen"/>
      <selection pane="topRight" activeCell="D3" sqref="D3:O4"/>
    </sheetView>
  </sheetViews>
  <sheetFormatPr defaultColWidth="4.625" defaultRowHeight="17.25" customHeight="1"/>
  <cols>
    <col min="1" max="3" width="3.375" style="1" customWidth="1"/>
    <col min="4" max="6" width="2" style="1" customWidth="1"/>
    <col min="7" max="21" width="2.125" style="1" customWidth="1"/>
    <col min="22" max="23" width="2.25" style="1" customWidth="1"/>
    <col min="24" max="24" width="1.625" style="1" customWidth="1"/>
    <col min="25" max="26" width="2.25" style="1" customWidth="1"/>
    <col min="27" max="27" width="1.625" style="1" customWidth="1"/>
    <col min="28" max="29" width="2.25" style="1" customWidth="1"/>
    <col min="30" max="30" width="1.625" style="1" customWidth="1"/>
    <col min="31" max="32" width="2.25" style="1" customWidth="1"/>
    <col min="33" max="33" width="1.625" style="1" customWidth="1"/>
    <col min="34" max="35" width="2.25" style="1" customWidth="1"/>
    <col min="36" max="36" width="1.625" style="1" customWidth="1"/>
    <col min="37" max="38" width="2.25" style="1" customWidth="1"/>
    <col min="39" max="39" width="1.625" style="1" customWidth="1"/>
    <col min="40" max="41" width="2.25" style="1" customWidth="1"/>
    <col min="42" max="42" width="1.625" style="1" customWidth="1"/>
    <col min="43" max="44" width="2.25" style="1" customWidth="1"/>
    <col min="45" max="50" width="6.875" style="1" customWidth="1"/>
    <col min="51" max="56" width="5.625" style="1" customWidth="1"/>
    <col min="57" max="58" width="5.625" style="2" customWidth="1"/>
    <col min="59" max="59" width="5.625" style="3" customWidth="1"/>
    <col min="60" max="67" width="4.625" style="4"/>
    <col min="68" max="16384" width="4.625" style="1"/>
  </cols>
  <sheetData>
    <row r="1" spans="1:67" ht="17.25" customHeight="1">
      <c r="P1" s="67"/>
      <c r="Q1" s="67"/>
      <c r="R1" s="67"/>
      <c r="S1" s="67"/>
      <c r="T1" s="67"/>
      <c r="U1" s="67"/>
      <c r="V1" s="67"/>
    </row>
    <row r="2" spans="1:67" ht="17.25" customHeight="1">
      <c r="D2" s="27" t="s">
        <v>36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S2" s="36" t="s">
        <v>46</v>
      </c>
      <c r="T2" s="36"/>
      <c r="U2" s="36"/>
      <c r="V2" s="36"/>
      <c r="W2" s="36"/>
      <c r="X2" s="36"/>
      <c r="Y2" s="36"/>
      <c r="Z2" s="38"/>
      <c r="AA2" s="38"/>
      <c r="AB2" s="38"/>
      <c r="AC2" s="38"/>
      <c r="AD2" s="38"/>
      <c r="AE2" s="38"/>
      <c r="AF2" s="38"/>
      <c r="AG2" s="38"/>
      <c r="AH2" s="113"/>
      <c r="AI2" s="113"/>
      <c r="AJ2" s="113"/>
      <c r="AK2" s="113"/>
      <c r="AL2" s="113"/>
      <c r="AM2" s="38"/>
      <c r="AN2" s="115" t="s">
        <v>59</v>
      </c>
      <c r="AU2" s="139" t="s">
        <v>48</v>
      </c>
      <c r="AV2" s="38"/>
      <c r="AW2" s="38"/>
      <c r="AX2" s="160" t="s">
        <v>59</v>
      </c>
      <c r="BC2" s="168"/>
    </row>
    <row r="3" spans="1:67" s="5" customFormat="1" ht="11.25" customHeight="1">
      <c r="A3" s="8" t="s">
        <v>7</v>
      </c>
      <c r="B3" s="15"/>
      <c r="C3" s="20"/>
      <c r="D3" s="28"/>
      <c r="E3" s="37"/>
      <c r="F3" s="37"/>
      <c r="G3" s="37"/>
      <c r="H3" s="37"/>
      <c r="I3" s="37"/>
      <c r="J3" s="37"/>
      <c r="K3" s="37"/>
      <c r="L3" s="37"/>
      <c r="M3" s="37"/>
      <c r="N3" s="37"/>
      <c r="O3" s="22"/>
      <c r="P3" s="8" t="s">
        <v>56</v>
      </c>
      <c r="Q3" s="15"/>
      <c r="R3" s="20"/>
      <c r="S3" s="10"/>
      <c r="T3" s="37"/>
      <c r="U3" s="22"/>
      <c r="V3" s="8" t="s">
        <v>49</v>
      </c>
      <c r="W3" s="15"/>
      <c r="X3" s="15"/>
      <c r="Y3" s="15"/>
      <c r="Z3" s="20"/>
      <c r="AA3" s="8" t="s">
        <v>4</v>
      </c>
      <c r="AB3" s="37"/>
      <c r="AC3" s="22"/>
      <c r="AD3" s="8" t="s">
        <v>2</v>
      </c>
      <c r="AE3" s="15"/>
      <c r="AF3" s="15"/>
      <c r="AG3" s="20"/>
      <c r="AH3" s="10"/>
      <c r="AI3" s="37"/>
      <c r="AJ3" s="15"/>
      <c r="AK3" s="37"/>
      <c r="AL3" s="22"/>
      <c r="AM3" s="8" t="s">
        <v>40</v>
      </c>
      <c r="AN3" s="15"/>
      <c r="AO3" s="15"/>
      <c r="AP3" s="15"/>
      <c r="AQ3" s="15"/>
      <c r="AR3" s="15"/>
      <c r="AS3" s="20"/>
      <c r="AT3" s="28"/>
      <c r="AU3" s="140"/>
      <c r="AV3" s="146"/>
      <c r="AW3" s="159" t="s">
        <v>27</v>
      </c>
      <c r="AX3" s="159"/>
      <c r="AY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7" ht="15" customHeight="1">
      <c r="A4" s="9"/>
      <c r="B4" s="16"/>
      <c r="C4" s="21"/>
      <c r="D4" s="11"/>
      <c r="E4" s="38"/>
      <c r="F4" s="38"/>
      <c r="G4" s="38"/>
      <c r="H4" s="38"/>
      <c r="I4" s="38"/>
      <c r="J4" s="38"/>
      <c r="K4" s="38"/>
      <c r="L4" s="38"/>
      <c r="M4" s="38"/>
      <c r="N4" s="38"/>
      <c r="O4" s="23"/>
      <c r="P4" s="9"/>
      <c r="Q4" s="16"/>
      <c r="R4" s="21"/>
      <c r="S4" s="11"/>
      <c r="T4" s="38"/>
      <c r="U4" s="23"/>
      <c r="V4" s="9"/>
      <c r="W4" s="16"/>
      <c r="X4" s="16"/>
      <c r="Y4" s="16"/>
      <c r="Z4" s="21"/>
      <c r="AA4" s="9"/>
      <c r="AB4" s="38"/>
      <c r="AC4" s="23"/>
      <c r="AD4" s="9"/>
      <c r="AE4" s="16"/>
      <c r="AF4" s="16"/>
      <c r="AG4" s="21"/>
      <c r="AH4" s="11"/>
      <c r="AI4" s="38"/>
      <c r="AJ4" s="16" t="s">
        <v>38</v>
      </c>
      <c r="AK4" s="38"/>
      <c r="AL4" s="23"/>
      <c r="AM4" s="9"/>
      <c r="AN4" s="16"/>
      <c r="AO4" s="16"/>
      <c r="AP4" s="16"/>
      <c r="AQ4" s="16"/>
      <c r="AR4" s="16"/>
      <c r="AS4" s="21"/>
      <c r="AT4" s="131"/>
      <c r="AU4" s="141"/>
      <c r="AV4" s="147"/>
      <c r="AW4" s="120"/>
      <c r="AX4" s="120"/>
      <c r="BA4" s="168" t="s">
        <v>50</v>
      </c>
      <c r="BB4" s="169" t="s">
        <v>51</v>
      </c>
      <c r="BC4" s="168"/>
      <c r="BD4" s="5"/>
      <c r="BG4" s="2"/>
      <c r="BH4" s="4" t="s">
        <v>53</v>
      </c>
      <c r="BI4" s="179" t="s">
        <v>68</v>
      </c>
      <c r="BJ4" s="179" t="s">
        <v>76</v>
      </c>
      <c r="BK4" s="179" t="s">
        <v>69</v>
      </c>
      <c r="BL4" s="179" t="s">
        <v>70</v>
      </c>
      <c r="BM4" s="179" t="s">
        <v>71</v>
      </c>
      <c r="BN4" s="179" t="s">
        <v>72</v>
      </c>
      <c r="BO4" s="179" t="s">
        <v>73</v>
      </c>
    </row>
    <row r="5" spans="1:67" s="6" customFormat="1" ht="12.75" customHeight="1">
      <c r="A5" s="8" t="s">
        <v>37</v>
      </c>
      <c r="B5" s="15"/>
      <c r="C5" s="20"/>
      <c r="D5" s="29" t="s">
        <v>9</v>
      </c>
      <c r="E5" s="39"/>
      <c r="F5" s="47"/>
      <c r="G5" s="29" t="s">
        <v>13</v>
      </c>
      <c r="H5" s="39"/>
      <c r="I5" s="47"/>
      <c r="J5" s="29" t="s">
        <v>11</v>
      </c>
      <c r="K5" s="39"/>
      <c r="L5" s="47"/>
      <c r="M5" s="29" t="s">
        <v>16</v>
      </c>
      <c r="N5" s="39"/>
      <c r="O5" s="47"/>
      <c r="P5" s="29" t="s">
        <v>14</v>
      </c>
      <c r="Q5" s="39"/>
      <c r="R5" s="47"/>
      <c r="S5" s="69" t="s">
        <v>21</v>
      </c>
      <c r="T5" s="77"/>
      <c r="U5" s="83"/>
      <c r="V5" s="8" t="s">
        <v>44</v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7"/>
      <c r="AI5" s="17"/>
      <c r="AJ5" s="17"/>
      <c r="AK5" s="17"/>
      <c r="AL5" s="17"/>
      <c r="AM5" s="15"/>
      <c r="AN5" s="15"/>
      <c r="AO5" s="15"/>
      <c r="AP5" s="15"/>
      <c r="AQ5" s="15"/>
      <c r="AR5" s="20"/>
      <c r="AS5" s="119" t="s">
        <v>25</v>
      </c>
      <c r="AT5" s="119" t="s">
        <v>10</v>
      </c>
      <c r="AU5" s="119" t="s">
        <v>15</v>
      </c>
      <c r="AV5" s="119" t="s">
        <v>6</v>
      </c>
      <c r="AW5" s="119" t="s">
        <v>33</v>
      </c>
      <c r="AX5" s="119" t="s">
        <v>34</v>
      </c>
      <c r="AY5" s="6"/>
      <c r="BA5" s="6">
        <v>1</v>
      </c>
      <c r="BB5" s="170">
        <v>1</v>
      </c>
      <c r="BC5" s="168"/>
      <c r="BD5" s="6"/>
      <c r="BE5" s="173"/>
      <c r="BF5" s="173"/>
      <c r="BG5" s="173"/>
      <c r="BH5" s="177">
        <v>2.e-002</v>
      </c>
      <c r="BI5" s="177">
        <v>4</v>
      </c>
      <c r="BJ5" s="177">
        <v>2</v>
      </c>
      <c r="BK5" s="177">
        <v>1</v>
      </c>
      <c r="BL5" s="177">
        <v>0</v>
      </c>
      <c r="BM5" s="177">
        <v>0</v>
      </c>
      <c r="BN5" s="177">
        <v>0</v>
      </c>
      <c r="BO5" s="177">
        <v>0</v>
      </c>
    </row>
    <row r="6" spans="1:67" s="5" customFormat="1" ht="12.75" customHeight="1">
      <c r="A6" s="9"/>
      <c r="B6" s="16"/>
      <c r="C6" s="21"/>
      <c r="D6" s="9" t="s">
        <v>22</v>
      </c>
      <c r="E6" s="16"/>
      <c r="F6" s="21"/>
      <c r="G6" s="9" t="s">
        <v>3</v>
      </c>
      <c r="H6" s="16"/>
      <c r="I6" s="21"/>
      <c r="J6" s="9" t="s">
        <v>19</v>
      </c>
      <c r="K6" s="16"/>
      <c r="L6" s="21"/>
      <c r="M6" s="9" t="s">
        <v>20</v>
      </c>
      <c r="N6" s="16"/>
      <c r="O6" s="21"/>
      <c r="P6" s="9" t="s">
        <v>5</v>
      </c>
      <c r="Q6" s="16"/>
      <c r="R6" s="21"/>
      <c r="S6" s="70" t="s">
        <v>23</v>
      </c>
      <c r="T6" s="78"/>
      <c r="U6" s="84"/>
      <c r="V6" s="12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24"/>
      <c r="AS6" s="120" t="s">
        <v>29</v>
      </c>
      <c r="AT6" s="120" t="s">
        <v>31</v>
      </c>
      <c r="AU6" s="120" t="s">
        <v>32</v>
      </c>
      <c r="AV6" s="120" t="s">
        <v>29</v>
      </c>
      <c r="AW6" s="120" t="s">
        <v>32</v>
      </c>
      <c r="AX6" s="120" t="s">
        <v>35</v>
      </c>
      <c r="AY6" s="5"/>
      <c r="BA6" s="5">
        <v>2</v>
      </c>
      <c r="BB6" s="5">
        <v>1.4</v>
      </c>
      <c r="BC6" s="5"/>
      <c r="BD6" s="5"/>
      <c r="BE6" s="2"/>
      <c r="BF6" s="5"/>
      <c r="BG6" s="2"/>
      <c r="BH6" s="4">
        <v>3.e-002</v>
      </c>
      <c r="BI6" s="4">
        <v>11</v>
      </c>
      <c r="BJ6" s="4">
        <v>4</v>
      </c>
      <c r="BK6" s="4">
        <v>2</v>
      </c>
      <c r="BL6" s="4">
        <v>1</v>
      </c>
      <c r="BM6" s="4">
        <v>0</v>
      </c>
      <c r="BN6" s="4">
        <v>0</v>
      </c>
      <c r="BO6" s="4">
        <v>0</v>
      </c>
    </row>
    <row r="7" spans="1:67" ht="11.1" customHeight="1">
      <c r="A7" s="10"/>
      <c r="B7" s="15" t="s">
        <v>26</v>
      </c>
      <c r="C7" s="22"/>
      <c r="D7" s="30"/>
      <c r="E7" s="40"/>
      <c r="F7" s="48"/>
      <c r="G7" s="30"/>
      <c r="H7" s="40"/>
      <c r="I7" s="48"/>
      <c r="J7" s="53" t="str">
        <f>IF(G7="","",DGET(BA$4:BB$54,"使用水量比",BC7:BC8))</f>
        <v/>
      </c>
      <c r="K7" s="55"/>
      <c r="L7" s="57"/>
      <c r="M7" s="59" t="str">
        <f>IF(J7="","",IF(D7/G7*J7&lt;3,ROUND(D7/G7*J7,2),IF(D7/G7*J7&lt;10,ROUND(D7/G7*J7,1),IF(D7/G7*J7&lt;30,ROUND(D7/G7*J7,0),ROUND(D7/G7*J7,-1)))))</f>
        <v/>
      </c>
      <c r="N7" s="61"/>
      <c r="O7" s="65"/>
      <c r="P7" s="30"/>
      <c r="Q7" s="40"/>
      <c r="R7" s="48"/>
      <c r="S7" s="71"/>
      <c r="T7" s="79"/>
      <c r="U7" s="79"/>
      <c r="V7" s="89"/>
      <c r="W7" s="95"/>
      <c r="X7" s="103" t="str">
        <f t="shared" ref="X7:X44" si="0">IF(Y7&gt;0,"+"," ")</f>
        <v xml:space="preserve"> </v>
      </c>
      <c r="Y7" s="95"/>
      <c r="Z7" s="95"/>
      <c r="AA7" s="103" t="str">
        <f t="shared" ref="AA7:AA44" si="1">IF(AB7&gt;0,"+"," ")</f>
        <v xml:space="preserve"> </v>
      </c>
      <c r="AB7" s="95"/>
      <c r="AC7" s="95"/>
      <c r="AD7" s="103" t="str">
        <f t="shared" ref="AD7:AD44" si="2">IF(AE7&gt;0,"+"," ")</f>
        <v xml:space="preserve"> </v>
      </c>
      <c r="AE7" s="95"/>
      <c r="AF7" s="95"/>
      <c r="AG7" s="103" t="str">
        <f t="shared" ref="AG7:AG44" si="3">IF(AH7&gt;0,"+"," ")</f>
        <v xml:space="preserve"> </v>
      </c>
      <c r="AH7" s="95"/>
      <c r="AI7" s="95"/>
      <c r="AJ7" s="103" t="str">
        <f t="shared" ref="AJ7:AJ44" si="4">IF(AK7&gt;0,"+"," ")</f>
        <v xml:space="preserve"> </v>
      </c>
      <c r="AK7" s="95"/>
      <c r="AL7" s="95"/>
      <c r="AM7" s="103" t="str">
        <f t="shared" ref="AM7:AM44" si="5">IF(AN7&gt;0,"+"," ")</f>
        <v xml:space="preserve"> </v>
      </c>
      <c r="AN7" s="95"/>
      <c r="AO7" s="95"/>
      <c r="AP7" s="103" t="str">
        <f t="shared" ref="AP7:AP44" si="6">IF(AQ7&gt;0,"+"," ")</f>
        <v xml:space="preserve"> </v>
      </c>
      <c r="AQ7" s="95"/>
      <c r="AR7" s="95"/>
      <c r="AS7" s="121" t="str">
        <f>IF(SUM(V7:AR8)=0,"",SUM(V7:AR8)+S7)</f>
        <v/>
      </c>
      <c r="AT7" s="119" t="str">
        <f>IF(P7="","",DGET(BH$4:BO$400,BF8,BE7:BE8))</f>
        <v/>
      </c>
      <c r="AU7" s="142" t="str">
        <f>IF(AS7="","",ROUND(AS7*AT7/1000,2))</f>
        <v/>
      </c>
      <c r="AV7" s="148"/>
      <c r="AW7" s="142" t="str">
        <f>IF(AU7="","",ROUND(AU7+AV7,2))</f>
        <v/>
      </c>
      <c r="AX7" s="161"/>
      <c r="AY7" s="1" t="str">
        <f t="shared" ref="AY7:AY33" si="7">IF(AX7="○",AW7,"")</f>
        <v/>
      </c>
      <c r="BA7" s="6">
        <v>3</v>
      </c>
      <c r="BB7" s="5">
        <v>1.7</v>
      </c>
      <c r="BC7" s="168" t="s">
        <v>50</v>
      </c>
      <c r="BE7" s="2" t="s">
        <v>53</v>
      </c>
      <c r="BF7" s="2" t="s">
        <v>18</v>
      </c>
      <c r="BH7" s="4">
        <v>4.e-002</v>
      </c>
      <c r="BI7" s="4">
        <v>22</v>
      </c>
      <c r="BJ7" s="4">
        <v>6</v>
      </c>
      <c r="BK7" s="4">
        <v>3</v>
      </c>
      <c r="BL7" s="4">
        <v>1</v>
      </c>
      <c r="BM7" s="4">
        <v>0</v>
      </c>
      <c r="BN7" s="4">
        <v>0</v>
      </c>
      <c r="BO7" s="4">
        <v>0</v>
      </c>
    </row>
    <row r="8" spans="1:67" ht="11.1" customHeight="1">
      <c r="A8" s="11"/>
      <c r="B8" s="16"/>
      <c r="C8" s="23"/>
      <c r="D8" s="31"/>
      <c r="E8" s="41"/>
      <c r="F8" s="49"/>
      <c r="G8" s="31"/>
      <c r="H8" s="41"/>
      <c r="I8" s="49"/>
      <c r="J8" s="54"/>
      <c r="K8" s="56"/>
      <c r="L8" s="58"/>
      <c r="M8" s="60"/>
      <c r="N8" s="62"/>
      <c r="O8" s="66"/>
      <c r="P8" s="31"/>
      <c r="Q8" s="41"/>
      <c r="R8" s="49"/>
      <c r="S8" s="72"/>
      <c r="T8" s="80"/>
      <c r="U8" s="80"/>
      <c r="V8" s="90"/>
      <c r="W8" s="96"/>
      <c r="X8" s="104" t="str">
        <f t="shared" si="0"/>
        <v xml:space="preserve"> </v>
      </c>
      <c r="Y8" s="96"/>
      <c r="Z8" s="96"/>
      <c r="AA8" s="104" t="str">
        <f t="shared" si="1"/>
        <v xml:space="preserve"> </v>
      </c>
      <c r="AB8" s="96"/>
      <c r="AC8" s="96"/>
      <c r="AD8" s="104" t="str">
        <f t="shared" si="2"/>
        <v xml:space="preserve"> </v>
      </c>
      <c r="AE8" s="96"/>
      <c r="AF8" s="96"/>
      <c r="AG8" s="104" t="str">
        <f t="shared" si="3"/>
        <v xml:space="preserve"> </v>
      </c>
      <c r="AH8" s="96"/>
      <c r="AI8" s="96"/>
      <c r="AJ8" s="104" t="str">
        <f t="shared" si="4"/>
        <v xml:space="preserve"> </v>
      </c>
      <c r="AK8" s="96"/>
      <c r="AL8" s="96"/>
      <c r="AM8" s="104" t="str">
        <f t="shared" si="5"/>
        <v xml:space="preserve"> </v>
      </c>
      <c r="AN8" s="96"/>
      <c r="AO8" s="96"/>
      <c r="AP8" s="104" t="str">
        <f t="shared" si="6"/>
        <v xml:space="preserve"> </v>
      </c>
      <c r="AQ8" s="96"/>
      <c r="AR8" s="96"/>
      <c r="AS8" s="122"/>
      <c r="AT8" s="122"/>
      <c r="AU8" s="143"/>
      <c r="AV8" s="149"/>
      <c r="AW8" s="143"/>
      <c r="AX8" s="162"/>
      <c r="AY8" s="1" t="str">
        <f t="shared" si="7"/>
        <v/>
      </c>
      <c r="BA8" s="5">
        <v>4</v>
      </c>
      <c r="BB8" s="171">
        <v>2</v>
      </c>
      <c r="BC8" s="1">
        <f>G7</f>
        <v>0</v>
      </c>
      <c r="BE8" s="2" t="str">
        <f>M7</f>
        <v/>
      </c>
      <c r="BF8" s="2" t="str">
        <f>IF(P7="","",IF(P7=32,"φ30","φ"&amp;P7))</f>
        <v/>
      </c>
      <c r="BH8" s="4">
        <v>5.e-002</v>
      </c>
      <c r="BI8" s="4">
        <v>22</v>
      </c>
      <c r="BJ8" s="4">
        <v>9</v>
      </c>
      <c r="BK8" s="4">
        <v>3</v>
      </c>
      <c r="BL8" s="4">
        <v>1</v>
      </c>
      <c r="BM8" s="4">
        <v>1</v>
      </c>
      <c r="BN8" s="4">
        <v>0</v>
      </c>
      <c r="BO8" s="4">
        <v>0</v>
      </c>
    </row>
    <row r="9" spans="1:67" ht="11.1" customHeight="1">
      <c r="A9" s="10"/>
      <c r="B9" s="15" t="s">
        <v>26</v>
      </c>
      <c r="C9" s="22"/>
      <c r="D9" s="30"/>
      <c r="E9" s="40"/>
      <c r="F9" s="48"/>
      <c r="G9" s="30"/>
      <c r="H9" s="40"/>
      <c r="I9" s="48"/>
      <c r="J9" s="53" t="str">
        <f>IF(G9="","",DGET(BA$4:BB$54,"使用水量比",BC9:BC10))</f>
        <v/>
      </c>
      <c r="K9" s="55"/>
      <c r="L9" s="57"/>
      <c r="M9" s="59" t="str">
        <f>IF(J9="","",IF(D9/G9*J9&lt;3,ROUND(D9/G9*J9,2),IF(D9/G9*J9&lt;10,ROUND(D9/G9*J9,1),IF(D9/G9*J9&lt;30,ROUND(D9/G9*J9,0),ROUND(D9/G9*J9,-1)))))</f>
        <v/>
      </c>
      <c r="N9" s="61"/>
      <c r="O9" s="65"/>
      <c r="P9" s="30"/>
      <c r="Q9" s="40"/>
      <c r="R9" s="48"/>
      <c r="S9" s="71"/>
      <c r="T9" s="79"/>
      <c r="U9" s="79"/>
      <c r="V9" s="89"/>
      <c r="W9" s="95"/>
      <c r="X9" s="103" t="str">
        <f t="shared" si="0"/>
        <v xml:space="preserve"> </v>
      </c>
      <c r="Y9" s="109"/>
      <c r="Z9" s="109"/>
      <c r="AA9" s="103" t="str">
        <f t="shared" si="1"/>
        <v xml:space="preserve"> </v>
      </c>
      <c r="AB9" s="109"/>
      <c r="AC9" s="109"/>
      <c r="AD9" s="103" t="str">
        <f t="shared" si="2"/>
        <v xml:space="preserve"> </v>
      </c>
      <c r="AE9" s="109"/>
      <c r="AF9" s="109"/>
      <c r="AG9" s="103" t="str">
        <f t="shared" si="3"/>
        <v xml:space="preserve"> </v>
      </c>
      <c r="AH9" s="109"/>
      <c r="AI9" s="109"/>
      <c r="AJ9" s="103" t="str">
        <f t="shared" si="4"/>
        <v xml:space="preserve"> </v>
      </c>
      <c r="AK9" s="109"/>
      <c r="AL9" s="109"/>
      <c r="AM9" s="103" t="str">
        <f t="shared" si="5"/>
        <v xml:space="preserve"> </v>
      </c>
      <c r="AN9" s="109"/>
      <c r="AO9" s="109"/>
      <c r="AP9" s="103" t="str">
        <f t="shared" si="6"/>
        <v xml:space="preserve"> </v>
      </c>
      <c r="AQ9" s="109"/>
      <c r="AR9" s="109"/>
      <c r="AS9" s="121" t="str">
        <f>IF(SUM(V9:AR10)=0,"",SUM(V9:AR10)+S9)</f>
        <v/>
      </c>
      <c r="AT9" s="119" t="str">
        <f>IF(P9="","",DGET(BH$4:BO$400,BF10,BE9:BE10))</f>
        <v/>
      </c>
      <c r="AU9" s="142" t="str">
        <f>IF(AS9="","",ROUND(AS9*AT9/1000,2))</f>
        <v/>
      </c>
      <c r="AV9" s="148"/>
      <c r="AW9" s="142" t="str">
        <f>IF(AU9="","",ROUND(AU9+AV9,2))</f>
        <v/>
      </c>
      <c r="AX9" s="161"/>
      <c r="AY9" s="1" t="str">
        <f t="shared" si="7"/>
        <v/>
      </c>
      <c r="BA9" s="6">
        <v>5</v>
      </c>
      <c r="BB9" s="5">
        <v>2.2000000000000002</v>
      </c>
      <c r="BC9" s="168" t="s">
        <v>50</v>
      </c>
      <c r="BE9" s="2" t="s">
        <v>53</v>
      </c>
      <c r="BF9" s="2" t="s">
        <v>18</v>
      </c>
      <c r="BH9" s="4">
        <v>6.e-002</v>
      </c>
      <c r="BI9" s="4">
        <v>35</v>
      </c>
      <c r="BJ9" s="4">
        <v>12</v>
      </c>
      <c r="BK9" s="4">
        <v>5</v>
      </c>
      <c r="BL9" s="4">
        <v>2</v>
      </c>
      <c r="BM9" s="4">
        <v>1</v>
      </c>
      <c r="BN9" s="4">
        <v>0</v>
      </c>
      <c r="BO9" s="4">
        <v>0</v>
      </c>
    </row>
    <row r="10" spans="1:67" ht="11.1" customHeight="1">
      <c r="A10" s="11"/>
      <c r="B10" s="16"/>
      <c r="C10" s="23"/>
      <c r="D10" s="31"/>
      <c r="E10" s="41"/>
      <c r="F10" s="49"/>
      <c r="G10" s="31"/>
      <c r="H10" s="41"/>
      <c r="I10" s="49"/>
      <c r="J10" s="54"/>
      <c r="K10" s="56"/>
      <c r="L10" s="58"/>
      <c r="M10" s="60"/>
      <c r="N10" s="62"/>
      <c r="O10" s="66"/>
      <c r="P10" s="31"/>
      <c r="Q10" s="41"/>
      <c r="R10" s="49"/>
      <c r="S10" s="72"/>
      <c r="T10" s="80"/>
      <c r="U10" s="80"/>
      <c r="V10" s="90"/>
      <c r="W10" s="97"/>
      <c r="X10" s="104" t="str">
        <f t="shared" si="0"/>
        <v xml:space="preserve"> </v>
      </c>
      <c r="Y10" s="96"/>
      <c r="Z10" s="96"/>
      <c r="AA10" s="104" t="str">
        <f t="shared" si="1"/>
        <v xml:space="preserve"> </v>
      </c>
      <c r="AB10" s="96"/>
      <c r="AC10" s="96"/>
      <c r="AD10" s="104" t="str">
        <f t="shared" si="2"/>
        <v xml:space="preserve"> </v>
      </c>
      <c r="AE10" s="96"/>
      <c r="AF10" s="96"/>
      <c r="AG10" s="104" t="str">
        <f t="shared" si="3"/>
        <v xml:space="preserve"> </v>
      </c>
      <c r="AH10" s="96"/>
      <c r="AI10" s="96"/>
      <c r="AJ10" s="104" t="str">
        <f t="shared" si="4"/>
        <v xml:space="preserve"> </v>
      </c>
      <c r="AK10" s="96"/>
      <c r="AL10" s="96"/>
      <c r="AM10" s="104" t="str">
        <f t="shared" si="5"/>
        <v xml:space="preserve"> </v>
      </c>
      <c r="AN10" s="96"/>
      <c r="AO10" s="96"/>
      <c r="AP10" s="104" t="str">
        <f t="shared" si="6"/>
        <v xml:space="preserve"> </v>
      </c>
      <c r="AQ10" s="96"/>
      <c r="AR10" s="96"/>
      <c r="AS10" s="122"/>
      <c r="AT10" s="122"/>
      <c r="AU10" s="143"/>
      <c r="AV10" s="149"/>
      <c r="AW10" s="143"/>
      <c r="AX10" s="162"/>
      <c r="AY10" s="1" t="str">
        <f t="shared" si="7"/>
        <v/>
      </c>
      <c r="BA10" s="5">
        <v>6</v>
      </c>
      <c r="BB10" s="5">
        <v>2.4</v>
      </c>
      <c r="BC10" s="1">
        <f>G9</f>
        <v>0</v>
      </c>
      <c r="BE10" s="2" t="str">
        <f>M9</f>
        <v/>
      </c>
      <c r="BF10" s="2" t="str">
        <f>IF(P9="","",IF(P9=32,"φ30","φ"&amp;P9))</f>
        <v/>
      </c>
      <c r="BH10" s="4">
        <v>7.0000000000000007e-002</v>
      </c>
      <c r="BI10" s="4">
        <v>35</v>
      </c>
      <c r="BJ10" s="4">
        <v>15</v>
      </c>
      <c r="BK10" s="4">
        <v>5</v>
      </c>
      <c r="BL10" s="4">
        <v>2</v>
      </c>
      <c r="BM10" s="4">
        <v>1</v>
      </c>
      <c r="BN10" s="4">
        <v>0</v>
      </c>
      <c r="BO10" s="4">
        <v>0</v>
      </c>
    </row>
    <row r="11" spans="1:67" ht="11.1" customHeight="1">
      <c r="A11" s="10"/>
      <c r="B11" s="15" t="s">
        <v>26</v>
      </c>
      <c r="C11" s="22"/>
      <c r="D11" s="30"/>
      <c r="E11" s="40"/>
      <c r="F11" s="48"/>
      <c r="G11" s="30"/>
      <c r="H11" s="40"/>
      <c r="I11" s="48"/>
      <c r="J11" s="53" t="str">
        <f>IF(G11="","",DGET(BA$4:BB$54,"使用水量比",BC11:BC12))</f>
        <v/>
      </c>
      <c r="K11" s="55"/>
      <c r="L11" s="57"/>
      <c r="M11" s="59" t="str">
        <f>IF(J11="","",IF(D11/G11*J11&lt;3,ROUND(D11/G11*J11,2),IF(D11/G11*J11&lt;10,ROUND(D11/G11*J11,1),IF(D11/G11*J11&lt;30,ROUND(D11/G11*J11,0),ROUND(D11/G11*J11,-1)))))</f>
        <v/>
      </c>
      <c r="N11" s="61"/>
      <c r="O11" s="65"/>
      <c r="P11" s="30"/>
      <c r="Q11" s="40"/>
      <c r="R11" s="48"/>
      <c r="S11" s="71"/>
      <c r="T11" s="79"/>
      <c r="U11" s="79"/>
      <c r="V11" s="89"/>
      <c r="W11" s="95"/>
      <c r="X11" s="103" t="str">
        <f t="shared" si="0"/>
        <v xml:space="preserve"> </v>
      </c>
      <c r="Y11" s="95"/>
      <c r="Z11" s="95"/>
      <c r="AA11" s="103" t="str">
        <f t="shared" si="1"/>
        <v xml:space="preserve"> </v>
      </c>
      <c r="AB11" s="95"/>
      <c r="AC11" s="95"/>
      <c r="AD11" s="103" t="str">
        <f t="shared" si="2"/>
        <v xml:space="preserve"> </v>
      </c>
      <c r="AE11" s="95"/>
      <c r="AF11" s="95"/>
      <c r="AG11" s="103" t="str">
        <f t="shared" si="3"/>
        <v xml:space="preserve"> </v>
      </c>
      <c r="AH11" s="95"/>
      <c r="AI11" s="95"/>
      <c r="AJ11" s="103" t="str">
        <f t="shared" si="4"/>
        <v xml:space="preserve"> </v>
      </c>
      <c r="AK11" s="95"/>
      <c r="AL11" s="95"/>
      <c r="AM11" s="103" t="str">
        <f t="shared" si="5"/>
        <v xml:space="preserve"> </v>
      </c>
      <c r="AN11" s="95"/>
      <c r="AO11" s="95"/>
      <c r="AP11" s="103" t="str">
        <f t="shared" si="6"/>
        <v xml:space="preserve"> </v>
      </c>
      <c r="AQ11" s="95"/>
      <c r="AR11" s="95"/>
      <c r="AS11" s="121" t="str">
        <f>IF(SUM(V11:AR12)=0,"",SUM(V11:AR12)+S11)</f>
        <v/>
      </c>
      <c r="AT11" s="119" t="str">
        <f>IF(P11="","",DGET(BH$4:BO$400,BF12,BE11:BE12))</f>
        <v/>
      </c>
      <c r="AU11" s="142" t="str">
        <f>IF(AS11="","",ROUND(AS11*AT11/1000,2))</f>
        <v/>
      </c>
      <c r="AV11" s="148"/>
      <c r="AW11" s="142" t="str">
        <f>IF(AU11="","",ROUND(AU11+AV11,2))</f>
        <v/>
      </c>
      <c r="AX11" s="161"/>
      <c r="AY11" s="1" t="str">
        <f t="shared" si="7"/>
        <v/>
      </c>
      <c r="BA11" s="6">
        <v>7</v>
      </c>
      <c r="BB11" s="5">
        <v>2.6</v>
      </c>
      <c r="BC11" s="168" t="s">
        <v>50</v>
      </c>
      <c r="BE11" s="2" t="s">
        <v>53</v>
      </c>
      <c r="BF11" s="2" t="s">
        <v>18</v>
      </c>
      <c r="BH11" s="4">
        <v>8.e-002</v>
      </c>
      <c r="BI11" s="4">
        <v>51</v>
      </c>
      <c r="BJ11" s="4">
        <v>19</v>
      </c>
      <c r="BK11" s="4">
        <v>8</v>
      </c>
      <c r="BL11" s="4">
        <v>3</v>
      </c>
      <c r="BM11" s="4">
        <v>1</v>
      </c>
      <c r="BN11" s="4">
        <v>0</v>
      </c>
      <c r="BO11" s="4">
        <v>0</v>
      </c>
    </row>
    <row r="12" spans="1:67" ht="11.1" customHeight="1">
      <c r="A12" s="11"/>
      <c r="B12" s="16"/>
      <c r="C12" s="23"/>
      <c r="D12" s="31"/>
      <c r="E12" s="41"/>
      <c r="F12" s="49"/>
      <c r="G12" s="31"/>
      <c r="H12" s="41"/>
      <c r="I12" s="49"/>
      <c r="J12" s="54"/>
      <c r="K12" s="56"/>
      <c r="L12" s="58"/>
      <c r="M12" s="60"/>
      <c r="N12" s="62"/>
      <c r="O12" s="66"/>
      <c r="P12" s="31"/>
      <c r="Q12" s="41"/>
      <c r="R12" s="49"/>
      <c r="S12" s="72"/>
      <c r="T12" s="80"/>
      <c r="U12" s="80"/>
      <c r="V12" s="90"/>
      <c r="W12" s="96"/>
      <c r="X12" s="104" t="str">
        <f t="shared" si="0"/>
        <v xml:space="preserve"> </v>
      </c>
      <c r="Y12" s="96"/>
      <c r="Z12" s="96"/>
      <c r="AA12" s="104" t="str">
        <f t="shared" si="1"/>
        <v xml:space="preserve"> </v>
      </c>
      <c r="AB12" s="96"/>
      <c r="AC12" s="96"/>
      <c r="AD12" s="104" t="str">
        <f t="shared" si="2"/>
        <v xml:space="preserve"> </v>
      </c>
      <c r="AE12" s="96"/>
      <c r="AF12" s="96"/>
      <c r="AG12" s="104" t="str">
        <f t="shared" si="3"/>
        <v xml:space="preserve"> </v>
      </c>
      <c r="AH12" s="96"/>
      <c r="AI12" s="96"/>
      <c r="AJ12" s="104" t="str">
        <f t="shared" si="4"/>
        <v xml:space="preserve"> </v>
      </c>
      <c r="AK12" s="96"/>
      <c r="AL12" s="96"/>
      <c r="AM12" s="104" t="str">
        <f t="shared" si="5"/>
        <v xml:space="preserve"> </v>
      </c>
      <c r="AN12" s="96"/>
      <c r="AO12" s="96"/>
      <c r="AP12" s="104" t="str">
        <f t="shared" si="6"/>
        <v xml:space="preserve"> </v>
      </c>
      <c r="AQ12" s="96"/>
      <c r="AR12" s="96"/>
      <c r="AS12" s="122"/>
      <c r="AT12" s="122"/>
      <c r="AU12" s="143"/>
      <c r="AV12" s="149"/>
      <c r="AW12" s="143"/>
      <c r="AX12" s="162"/>
      <c r="AY12" s="1" t="str">
        <f t="shared" si="7"/>
        <v/>
      </c>
      <c r="BA12" s="5">
        <v>8</v>
      </c>
      <c r="BB12" s="5">
        <v>2.8</v>
      </c>
      <c r="BC12" s="1">
        <f>G11</f>
        <v>0</v>
      </c>
      <c r="BE12" s="2" t="str">
        <f>M11</f>
        <v/>
      </c>
      <c r="BF12" s="2" t="str">
        <f>IF(P11="","",IF(P11=32,"φ30","φ"&amp;P11))</f>
        <v/>
      </c>
      <c r="BH12" s="178">
        <v>9.e-002</v>
      </c>
      <c r="BI12" s="4">
        <v>69</v>
      </c>
      <c r="BJ12" s="4">
        <v>23</v>
      </c>
      <c r="BK12" s="4">
        <v>10</v>
      </c>
      <c r="BL12" s="4">
        <v>4</v>
      </c>
      <c r="BM12" s="4">
        <v>2</v>
      </c>
      <c r="BN12" s="4">
        <v>0</v>
      </c>
      <c r="BO12" s="4">
        <v>0</v>
      </c>
    </row>
    <row r="13" spans="1:67" ht="11.1" customHeight="1">
      <c r="A13" s="10"/>
      <c r="B13" s="15" t="s">
        <v>26</v>
      </c>
      <c r="C13" s="22"/>
      <c r="D13" s="30"/>
      <c r="E13" s="40"/>
      <c r="F13" s="48"/>
      <c r="G13" s="30"/>
      <c r="H13" s="40"/>
      <c r="I13" s="48"/>
      <c r="J13" s="53" t="str">
        <f>IF(G13="","",DGET(BA$4:BB$54,"使用水量比",BC13:BC14))</f>
        <v/>
      </c>
      <c r="K13" s="55"/>
      <c r="L13" s="57"/>
      <c r="M13" s="59" t="str">
        <f>IF(J13="","",IF(D13/G13*J13&lt;3,ROUND(D13/G13*J13,2),IF(D13/G13*J13&lt;10,ROUND(D13/G13*J13,1),IF(D13/G13*J13&lt;30,ROUND(D13/G13*J13,0),ROUND(D13/G13*J13,-1)))))</f>
        <v/>
      </c>
      <c r="N13" s="61"/>
      <c r="O13" s="65"/>
      <c r="P13" s="30"/>
      <c r="Q13" s="40"/>
      <c r="R13" s="48"/>
      <c r="S13" s="71"/>
      <c r="T13" s="79"/>
      <c r="U13" s="79"/>
      <c r="V13" s="89"/>
      <c r="W13" s="95"/>
      <c r="X13" s="103" t="str">
        <f t="shared" si="0"/>
        <v xml:space="preserve"> </v>
      </c>
      <c r="Y13" s="95"/>
      <c r="Z13" s="95"/>
      <c r="AA13" s="103" t="str">
        <f t="shared" si="1"/>
        <v xml:space="preserve"> </v>
      </c>
      <c r="AB13" s="95"/>
      <c r="AC13" s="95"/>
      <c r="AD13" s="103" t="str">
        <f t="shared" si="2"/>
        <v xml:space="preserve"> </v>
      </c>
      <c r="AE13" s="95"/>
      <c r="AF13" s="95"/>
      <c r="AG13" s="103" t="str">
        <f t="shared" si="3"/>
        <v xml:space="preserve"> </v>
      </c>
      <c r="AH13" s="95"/>
      <c r="AI13" s="95"/>
      <c r="AJ13" s="103" t="str">
        <f t="shared" si="4"/>
        <v xml:space="preserve"> </v>
      </c>
      <c r="AK13" s="95"/>
      <c r="AL13" s="95"/>
      <c r="AM13" s="103" t="str">
        <f t="shared" si="5"/>
        <v xml:space="preserve"> </v>
      </c>
      <c r="AN13" s="95"/>
      <c r="AO13" s="95"/>
      <c r="AP13" s="103" t="str">
        <f t="shared" si="6"/>
        <v xml:space="preserve"> </v>
      </c>
      <c r="AQ13" s="95"/>
      <c r="AR13" s="95"/>
      <c r="AS13" s="121" t="str">
        <f>IF(SUM(V13:AR14)=0,"",SUM(V13:AR14)+S13)</f>
        <v/>
      </c>
      <c r="AT13" s="119" t="str">
        <f>IF(P13="","",DGET(BH$4:BO$400,BF14,BE13:BE14))</f>
        <v/>
      </c>
      <c r="AU13" s="142" t="str">
        <f>IF(AS13="","",ROUND(AS13*AT13/1000,2))</f>
        <v/>
      </c>
      <c r="AV13" s="148"/>
      <c r="AW13" s="142" t="str">
        <f>IF(AU13="","",ROUND(AU13+AV13,2))</f>
        <v/>
      </c>
      <c r="AX13" s="161"/>
      <c r="AY13" s="1" t="str">
        <f t="shared" si="7"/>
        <v/>
      </c>
      <c r="BA13" s="6">
        <v>9</v>
      </c>
      <c r="BB13" s="5">
        <v>2.9</v>
      </c>
      <c r="BC13" s="168" t="s">
        <v>50</v>
      </c>
      <c r="BE13" s="2" t="s">
        <v>53</v>
      </c>
      <c r="BF13" s="2" t="s">
        <v>18</v>
      </c>
      <c r="BH13" s="178">
        <v>0.1</v>
      </c>
      <c r="BI13" s="4">
        <v>69</v>
      </c>
      <c r="BJ13" s="4">
        <v>27</v>
      </c>
      <c r="BK13" s="4">
        <v>10</v>
      </c>
      <c r="BL13" s="4">
        <v>4</v>
      </c>
      <c r="BM13" s="4">
        <v>2</v>
      </c>
      <c r="BN13" s="4">
        <v>0</v>
      </c>
      <c r="BO13" s="4">
        <v>0</v>
      </c>
    </row>
    <row r="14" spans="1:67" ht="11.1" customHeight="1">
      <c r="A14" s="11"/>
      <c r="B14" s="16"/>
      <c r="C14" s="23"/>
      <c r="D14" s="31"/>
      <c r="E14" s="41"/>
      <c r="F14" s="49"/>
      <c r="G14" s="31"/>
      <c r="H14" s="41"/>
      <c r="I14" s="49"/>
      <c r="J14" s="54"/>
      <c r="K14" s="56"/>
      <c r="L14" s="58"/>
      <c r="M14" s="60"/>
      <c r="N14" s="62"/>
      <c r="O14" s="66"/>
      <c r="P14" s="31"/>
      <c r="Q14" s="41"/>
      <c r="R14" s="49"/>
      <c r="S14" s="72"/>
      <c r="T14" s="80"/>
      <c r="U14" s="80"/>
      <c r="V14" s="90"/>
      <c r="W14" s="96"/>
      <c r="X14" s="104" t="str">
        <f t="shared" si="0"/>
        <v xml:space="preserve"> </v>
      </c>
      <c r="Y14" s="96"/>
      <c r="Z14" s="96"/>
      <c r="AA14" s="104" t="str">
        <f t="shared" si="1"/>
        <v xml:space="preserve"> </v>
      </c>
      <c r="AB14" s="96"/>
      <c r="AC14" s="96"/>
      <c r="AD14" s="104" t="str">
        <f t="shared" si="2"/>
        <v xml:space="preserve"> </v>
      </c>
      <c r="AE14" s="96"/>
      <c r="AF14" s="96"/>
      <c r="AG14" s="104" t="str">
        <f t="shared" si="3"/>
        <v xml:space="preserve"> </v>
      </c>
      <c r="AH14" s="96"/>
      <c r="AI14" s="96"/>
      <c r="AJ14" s="104" t="str">
        <f t="shared" si="4"/>
        <v xml:space="preserve"> </v>
      </c>
      <c r="AK14" s="96"/>
      <c r="AL14" s="96"/>
      <c r="AM14" s="104" t="str">
        <f t="shared" si="5"/>
        <v xml:space="preserve"> </v>
      </c>
      <c r="AN14" s="96"/>
      <c r="AO14" s="96"/>
      <c r="AP14" s="104" t="str">
        <f t="shared" si="6"/>
        <v xml:space="preserve"> </v>
      </c>
      <c r="AQ14" s="96"/>
      <c r="AR14" s="96"/>
      <c r="AS14" s="123"/>
      <c r="AT14" s="122"/>
      <c r="AU14" s="143"/>
      <c r="AV14" s="149"/>
      <c r="AW14" s="143"/>
      <c r="AX14" s="162"/>
      <c r="AY14" s="1" t="str">
        <f t="shared" si="7"/>
        <v/>
      </c>
      <c r="BA14" s="5">
        <v>10</v>
      </c>
      <c r="BB14" s="171">
        <v>3</v>
      </c>
      <c r="BC14" s="1">
        <f>G13</f>
        <v>0</v>
      </c>
      <c r="BE14" s="2" t="str">
        <f>M13</f>
        <v/>
      </c>
      <c r="BF14" s="2" t="str">
        <f>IF(P13="","",IF(P13=32,"φ30","φ"&amp;P13))</f>
        <v/>
      </c>
      <c r="BH14" s="178">
        <v>0.11</v>
      </c>
      <c r="BI14" s="4">
        <v>90</v>
      </c>
      <c r="BJ14" s="4">
        <v>32</v>
      </c>
      <c r="BK14" s="4">
        <v>13</v>
      </c>
      <c r="BL14" s="4">
        <v>5</v>
      </c>
      <c r="BM14" s="4">
        <v>2</v>
      </c>
      <c r="BN14" s="4">
        <v>1</v>
      </c>
      <c r="BO14" s="4">
        <v>0</v>
      </c>
    </row>
    <row r="15" spans="1:67" ht="11.1" customHeight="1">
      <c r="A15" s="10"/>
      <c r="B15" s="15" t="s">
        <v>26</v>
      </c>
      <c r="C15" s="22"/>
      <c r="D15" s="30"/>
      <c r="E15" s="40"/>
      <c r="F15" s="48"/>
      <c r="G15" s="30"/>
      <c r="H15" s="40"/>
      <c r="I15" s="48"/>
      <c r="J15" s="53" t="str">
        <f>IF(G15="","",DGET(BA$4:BB$54,"使用水量比",BC15:BC16))</f>
        <v/>
      </c>
      <c r="K15" s="55"/>
      <c r="L15" s="57"/>
      <c r="M15" s="59" t="str">
        <f>IF(J15="","",IF(D15/G15*J15&lt;3,ROUND(D15/G15*J15,2),IF(D15/G15*J15&lt;10,ROUND(D15/G15*J15,1),IF(D15/G15*J15&lt;30,ROUND(D15/G15*J15,0),ROUND(D15/G15*J15,-1)))))</f>
        <v/>
      </c>
      <c r="N15" s="61"/>
      <c r="O15" s="65"/>
      <c r="P15" s="30"/>
      <c r="Q15" s="40"/>
      <c r="R15" s="48"/>
      <c r="S15" s="71"/>
      <c r="T15" s="79"/>
      <c r="U15" s="79"/>
      <c r="V15" s="89"/>
      <c r="W15" s="95"/>
      <c r="X15" s="103" t="str">
        <f t="shared" si="0"/>
        <v xml:space="preserve"> </v>
      </c>
      <c r="Y15" s="95"/>
      <c r="Z15" s="95"/>
      <c r="AA15" s="103" t="str">
        <f t="shared" si="1"/>
        <v xml:space="preserve"> </v>
      </c>
      <c r="AB15" s="95"/>
      <c r="AC15" s="95"/>
      <c r="AD15" s="103" t="str">
        <f t="shared" si="2"/>
        <v xml:space="preserve"> </v>
      </c>
      <c r="AE15" s="95"/>
      <c r="AF15" s="95"/>
      <c r="AG15" s="103" t="str">
        <f t="shared" si="3"/>
        <v xml:space="preserve"> </v>
      </c>
      <c r="AH15" s="95"/>
      <c r="AI15" s="95"/>
      <c r="AJ15" s="103" t="str">
        <f t="shared" si="4"/>
        <v xml:space="preserve"> </v>
      </c>
      <c r="AK15" s="95"/>
      <c r="AL15" s="95"/>
      <c r="AM15" s="103" t="str">
        <f t="shared" si="5"/>
        <v xml:space="preserve"> </v>
      </c>
      <c r="AN15" s="95"/>
      <c r="AO15" s="95"/>
      <c r="AP15" s="103" t="str">
        <f t="shared" si="6"/>
        <v xml:space="preserve"> </v>
      </c>
      <c r="AQ15" s="95"/>
      <c r="AR15" s="95"/>
      <c r="AS15" s="121" t="str">
        <f>IF(SUM(V15:AR16)=0,"",SUM(V15:AR16)+S15)</f>
        <v/>
      </c>
      <c r="AT15" s="119" t="str">
        <f>IF(P15="","",DGET(BH$4:BO$400,BF16,BE15:BE16))</f>
        <v/>
      </c>
      <c r="AU15" s="142" t="str">
        <f>IF(AS15="","",ROUND(AS15*AT15/1000,2))</f>
        <v/>
      </c>
      <c r="AV15" s="148"/>
      <c r="AW15" s="142" t="str">
        <f>IF(AU15="","",ROUND(AU15+AV15,2))</f>
        <v/>
      </c>
      <c r="AX15" s="161"/>
      <c r="AY15" s="1" t="str">
        <f t="shared" si="7"/>
        <v/>
      </c>
      <c r="BA15" s="6">
        <v>11</v>
      </c>
      <c r="BB15" s="5">
        <v>3.1</v>
      </c>
      <c r="BC15" s="168" t="s">
        <v>50</v>
      </c>
      <c r="BE15" s="2" t="s">
        <v>53</v>
      </c>
      <c r="BF15" s="2" t="s">
        <v>18</v>
      </c>
      <c r="BH15" s="178">
        <v>0.12</v>
      </c>
      <c r="BI15" s="4">
        <v>90</v>
      </c>
      <c r="BJ15" s="4">
        <v>37</v>
      </c>
      <c r="BK15" s="4">
        <v>13</v>
      </c>
      <c r="BL15" s="4">
        <v>5</v>
      </c>
      <c r="BM15" s="4">
        <v>2</v>
      </c>
      <c r="BN15" s="4">
        <v>1</v>
      </c>
      <c r="BO15" s="4">
        <v>0</v>
      </c>
    </row>
    <row r="16" spans="1:67" ht="11.1" customHeight="1">
      <c r="A16" s="11"/>
      <c r="B16" s="16"/>
      <c r="C16" s="23"/>
      <c r="D16" s="31"/>
      <c r="E16" s="41"/>
      <c r="F16" s="49"/>
      <c r="G16" s="31"/>
      <c r="H16" s="41"/>
      <c r="I16" s="49"/>
      <c r="J16" s="54"/>
      <c r="K16" s="56"/>
      <c r="L16" s="58"/>
      <c r="M16" s="60"/>
      <c r="N16" s="62"/>
      <c r="O16" s="66"/>
      <c r="P16" s="31"/>
      <c r="Q16" s="41"/>
      <c r="R16" s="49"/>
      <c r="S16" s="72"/>
      <c r="T16" s="80"/>
      <c r="U16" s="80"/>
      <c r="V16" s="90"/>
      <c r="W16" s="96"/>
      <c r="X16" s="104" t="str">
        <f t="shared" si="0"/>
        <v xml:space="preserve"> </v>
      </c>
      <c r="Y16" s="96"/>
      <c r="Z16" s="96"/>
      <c r="AA16" s="104" t="str">
        <f t="shared" si="1"/>
        <v xml:space="preserve"> </v>
      </c>
      <c r="AB16" s="96"/>
      <c r="AC16" s="96"/>
      <c r="AD16" s="104" t="str">
        <f t="shared" si="2"/>
        <v xml:space="preserve"> </v>
      </c>
      <c r="AE16" s="96"/>
      <c r="AF16" s="96"/>
      <c r="AG16" s="104" t="str">
        <f t="shared" si="3"/>
        <v xml:space="preserve"> </v>
      </c>
      <c r="AH16" s="96"/>
      <c r="AI16" s="96"/>
      <c r="AJ16" s="104" t="str">
        <f t="shared" si="4"/>
        <v xml:space="preserve"> </v>
      </c>
      <c r="AK16" s="96"/>
      <c r="AL16" s="96"/>
      <c r="AM16" s="104" t="str">
        <f t="shared" si="5"/>
        <v xml:space="preserve"> </v>
      </c>
      <c r="AN16" s="96"/>
      <c r="AO16" s="96"/>
      <c r="AP16" s="104" t="str">
        <f t="shared" si="6"/>
        <v xml:space="preserve"> </v>
      </c>
      <c r="AQ16" s="96"/>
      <c r="AR16" s="96"/>
      <c r="AS16" s="122"/>
      <c r="AT16" s="122"/>
      <c r="AU16" s="143"/>
      <c r="AV16" s="149"/>
      <c r="AW16" s="143"/>
      <c r="AX16" s="162"/>
      <c r="AY16" s="1" t="str">
        <f t="shared" si="7"/>
        <v/>
      </c>
      <c r="BA16" s="5">
        <v>12</v>
      </c>
      <c r="BB16" s="5">
        <v>3.2</v>
      </c>
      <c r="BC16" s="1">
        <f>G15</f>
        <v>0</v>
      </c>
      <c r="BE16" s="2" t="str">
        <f>M15</f>
        <v/>
      </c>
      <c r="BF16" s="2" t="str">
        <f>IF(P15="","",IF(P15=32,"φ30","φ"&amp;P15))</f>
        <v/>
      </c>
      <c r="BH16" s="178">
        <v>0.13</v>
      </c>
      <c r="BI16" s="4">
        <v>113</v>
      </c>
      <c r="BJ16" s="4">
        <v>43</v>
      </c>
      <c r="BK16" s="4">
        <v>17</v>
      </c>
      <c r="BL16" s="4">
        <v>6</v>
      </c>
      <c r="BM16" s="4">
        <v>3</v>
      </c>
      <c r="BN16" s="4">
        <v>1</v>
      </c>
      <c r="BO16" s="4">
        <v>0</v>
      </c>
    </row>
    <row r="17" spans="1:67" ht="11.1" customHeight="1">
      <c r="A17" s="10"/>
      <c r="B17" s="15" t="s">
        <v>26</v>
      </c>
      <c r="C17" s="22"/>
      <c r="D17" s="30"/>
      <c r="E17" s="40"/>
      <c r="F17" s="48"/>
      <c r="G17" s="30"/>
      <c r="H17" s="40"/>
      <c r="I17" s="48"/>
      <c r="J17" s="53" t="str">
        <f>IF(G17="","",DGET(BA$4:BB$54,"使用水量比",BC17:BC18))</f>
        <v/>
      </c>
      <c r="K17" s="55"/>
      <c r="L17" s="57"/>
      <c r="M17" s="59" t="str">
        <f>IF(J17="","",IF(D17/G17*J17&lt;3,ROUND(D17/G17*J17,2),IF(D17/G17*J17&lt;10,ROUND(D17/G17*J17,1),IF(D17/G17*J17&lt;30,ROUND(D17/G17*J17,0),ROUND(D17/G17*J17,-1)))))</f>
        <v/>
      </c>
      <c r="N17" s="61"/>
      <c r="O17" s="65"/>
      <c r="P17" s="30"/>
      <c r="Q17" s="40"/>
      <c r="R17" s="48"/>
      <c r="S17" s="71"/>
      <c r="T17" s="79"/>
      <c r="U17" s="79"/>
      <c r="V17" s="89"/>
      <c r="W17" s="95"/>
      <c r="X17" s="103" t="str">
        <f t="shared" si="0"/>
        <v xml:space="preserve"> </v>
      </c>
      <c r="Y17" s="95"/>
      <c r="Z17" s="95"/>
      <c r="AA17" s="103" t="str">
        <f t="shared" si="1"/>
        <v xml:space="preserve"> </v>
      </c>
      <c r="AB17" s="95"/>
      <c r="AC17" s="95"/>
      <c r="AD17" s="103" t="str">
        <f t="shared" si="2"/>
        <v xml:space="preserve"> </v>
      </c>
      <c r="AE17" s="95"/>
      <c r="AF17" s="95"/>
      <c r="AG17" s="103" t="str">
        <f t="shared" si="3"/>
        <v xml:space="preserve"> </v>
      </c>
      <c r="AH17" s="95"/>
      <c r="AI17" s="95"/>
      <c r="AJ17" s="103" t="str">
        <f t="shared" si="4"/>
        <v xml:space="preserve"> </v>
      </c>
      <c r="AK17" s="95"/>
      <c r="AL17" s="95"/>
      <c r="AM17" s="103" t="str">
        <f t="shared" si="5"/>
        <v xml:space="preserve"> </v>
      </c>
      <c r="AN17" s="95"/>
      <c r="AO17" s="95"/>
      <c r="AP17" s="103" t="str">
        <f t="shared" si="6"/>
        <v xml:space="preserve"> </v>
      </c>
      <c r="AQ17" s="95"/>
      <c r="AR17" s="95"/>
      <c r="AS17" s="121" t="str">
        <f>IF(SUM(V17:AR18)=0,"",SUM(V17:AR18)+S17)</f>
        <v/>
      </c>
      <c r="AT17" s="119" t="str">
        <f>IF(P17="","",DGET(BH$4:BO$400,BF18,BE17:BE18))</f>
        <v/>
      </c>
      <c r="AU17" s="142" t="str">
        <f>IF(AS17="","",ROUND(AS17*AT17/1000,2))</f>
        <v/>
      </c>
      <c r="AV17" s="148"/>
      <c r="AW17" s="142" t="str">
        <f>IF(AU17="","",ROUND(AU17+AV17,2))</f>
        <v/>
      </c>
      <c r="AX17" s="161"/>
      <c r="AY17" s="1" t="str">
        <f t="shared" si="7"/>
        <v/>
      </c>
      <c r="BA17" s="6">
        <v>13</v>
      </c>
      <c r="BB17" s="5">
        <v>3.3</v>
      </c>
      <c r="BC17" s="168" t="s">
        <v>50</v>
      </c>
      <c r="BE17" s="2" t="s">
        <v>53</v>
      </c>
      <c r="BF17" s="2" t="s">
        <v>18</v>
      </c>
      <c r="BH17" s="178">
        <v>0.14000000000000001</v>
      </c>
      <c r="BI17" s="4">
        <v>138</v>
      </c>
      <c r="BJ17" s="4">
        <v>49</v>
      </c>
      <c r="BK17" s="4">
        <v>20</v>
      </c>
      <c r="BL17" s="4">
        <v>7</v>
      </c>
      <c r="BM17" s="4">
        <v>3</v>
      </c>
      <c r="BN17" s="4">
        <v>1</v>
      </c>
      <c r="BO17" s="4">
        <v>0</v>
      </c>
    </row>
    <row r="18" spans="1:67" ht="11.1" customHeight="1">
      <c r="A18" s="11"/>
      <c r="B18" s="16"/>
      <c r="C18" s="23"/>
      <c r="D18" s="31"/>
      <c r="E18" s="41"/>
      <c r="F18" s="49"/>
      <c r="G18" s="31"/>
      <c r="H18" s="41"/>
      <c r="I18" s="49"/>
      <c r="J18" s="54"/>
      <c r="K18" s="56"/>
      <c r="L18" s="58"/>
      <c r="M18" s="60"/>
      <c r="N18" s="62"/>
      <c r="O18" s="66"/>
      <c r="P18" s="31"/>
      <c r="Q18" s="41"/>
      <c r="R18" s="49"/>
      <c r="S18" s="72"/>
      <c r="T18" s="80"/>
      <c r="U18" s="80"/>
      <c r="V18" s="90"/>
      <c r="W18" s="96"/>
      <c r="X18" s="104" t="str">
        <f t="shared" si="0"/>
        <v xml:space="preserve"> </v>
      </c>
      <c r="Y18" s="96"/>
      <c r="Z18" s="96"/>
      <c r="AA18" s="104" t="str">
        <f t="shared" si="1"/>
        <v xml:space="preserve"> </v>
      </c>
      <c r="AB18" s="96"/>
      <c r="AC18" s="96"/>
      <c r="AD18" s="104" t="str">
        <f t="shared" si="2"/>
        <v xml:space="preserve"> </v>
      </c>
      <c r="AE18" s="96"/>
      <c r="AF18" s="96"/>
      <c r="AG18" s="104" t="str">
        <f t="shared" si="3"/>
        <v xml:space="preserve"> </v>
      </c>
      <c r="AH18" s="96"/>
      <c r="AI18" s="96"/>
      <c r="AJ18" s="104" t="str">
        <f t="shared" si="4"/>
        <v xml:space="preserve"> </v>
      </c>
      <c r="AK18" s="96"/>
      <c r="AL18" s="96"/>
      <c r="AM18" s="104" t="str">
        <f t="shared" si="5"/>
        <v xml:space="preserve"> </v>
      </c>
      <c r="AN18" s="96"/>
      <c r="AO18" s="96"/>
      <c r="AP18" s="104" t="str">
        <f t="shared" si="6"/>
        <v xml:space="preserve"> </v>
      </c>
      <c r="AQ18" s="96"/>
      <c r="AR18" s="96"/>
      <c r="AS18" s="122"/>
      <c r="AT18" s="122"/>
      <c r="AU18" s="143"/>
      <c r="AV18" s="149"/>
      <c r="AW18" s="143"/>
      <c r="AX18" s="162"/>
      <c r="AY18" s="1" t="str">
        <f t="shared" si="7"/>
        <v/>
      </c>
      <c r="BA18" s="5">
        <v>14</v>
      </c>
      <c r="BB18" s="5">
        <v>3.4</v>
      </c>
      <c r="BC18" s="1">
        <f>G17</f>
        <v>0</v>
      </c>
      <c r="BE18" s="174" t="str">
        <f>M17</f>
        <v/>
      </c>
      <c r="BF18" s="2" t="str">
        <f>IF(P17="","",IF(P17=32,"φ30","φ"&amp;P17))</f>
        <v/>
      </c>
      <c r="BH18" s="178">
        <v>0.15</v>
      </c>
      <c r="BI18" s="4">
        <v>138</v>
      </c>
      <c r="BJ18" s="4">
        <v>55</v>
      </c>
      <c r="BK18" s="4">
        <v>20</v>
      </c>
      <c r="BL18" s="4">
        <v>7</v>
      </c>
      <c r="BM18" s="4">
        <v>3</v>
      </c>
      <c r="BN18" s="4">
        <v>1</v>
      </c>
      <c r="BO18" s="4">
        <v>0</v>
      </c>
    </row>
    <row r="19" spans="1:67" ht="11.1" customHeight="1">
      <c r="A19" s="10"/>
      <c r="B19" s="15" t="s">
        <v>26</v>
      </c>
      <c r="C19" s="22"/>
      <c r="D19" s="30"/>
      <c r="E19" s="40"/>
      <c r="F19" s="48"/>
      <c r="G19" s="30"/>
      <c r="H19" s="40"/>
      <c r="I19" s="48"/>
      <c r="J19" s="53" t="str">
        <f>IF(G19="","",DGET(BA$4:BB$54,"使用水量比",BC19:BC20))</f>
        <v/>
      </c>
      <c r="K19" s="55"/>
      <c r="L19" s="57"/>
      <c r="M19" s="59" t="str">
        <f>IF(J19="","",IF(D19/G19*J19&lt;3,ROUND(D19/G19*J19,2),IF(D19/G19*J19&lt;10,ROUND(D19/G19*J19,1),IF(D19/G19*J19&lt;30,ROUND(D19/G19*J19,0),ROUND(D19/G19*J19,-1)))))</f>
        <v/>
      </c>
      <c r="N19" s="61"/>
      <c r="O19" s="65"/>
      <c r="P19" s="30"/>
      <c r="Q19" s="40"/>
      <c r="R19" s="48"/>
      <c r="S19" s="71"/>
      <c r="T19" s="79"/>
      <c r="U19" s="79"/>
      <c r="V19" s="89"/>
      <c r="W19" s="95"/>
      <c r="X19" s="103" t="str">
        <f t="shared" si="0"/>
        <v xml:space="preserve"> </v>
      </c>
      <c r="Y19" s="95"/>
      <c r="Z19" s="95"/>
      <c r="AA19" s="103" t="str">
        <f t="shared" si="1"/>
        <v xml:space="preserve"> </v>
      </c>
      <c r="AB19" s="95"/>
      <c r="AC19" s="95"/>
      <c r="AD19" s="103" t="str">
        <f t="shared" si="2"/>
        <v xml:space="preserve"> </v>
      </c>
      <c r="AE19" s="95"/>
      <c r="AF19" s="95"/>
      <c r="AG19" s="103" t="str">
        <f t="shared" si="3"/>
        <v xml:space="preserve"> </v>
      </c>
      <c r="AH19" s="95"/>
      <c r="AI19" s="95"/>
      <c r="AJ19" s="103" t="str">
        <f t="shared" si="4"/>
        <v xml:space="preserve"> </v>
      </c>
      <c r="AK19" s="95"/>
      <c r="AL19" s="95"/>
      <c r="AM19" s="103" t="str">
        <f t="shared" si="5"/>
        <v xml:space="preserve"> </v>
      </c>
      <c r="AN19" s="95"/>
      <c r="AO19" s="95"/>
      <c r="AP19" s="103" t="str">
        <f t="shared" si="6"/>
        <v xml:space="preserve"> </v>
      </c>
      <c r="AQ19" s="95"/>
      <c r="AR19" s="95"/>
      <c r="AS19" s="121" t="str">
        <f>IF(SUM(V19:AR20)=0,"",SUM(V19:AR20)+S19)</f>
        <v/>
      </c>
      <c r="AT19" s="119" t="str">
        <f>IF(P19="","",DGET(BH$4:BO$400,BF20,BE19:BE20))</f>
        <v/>
      </c>
      <c r="AU19" s="142" t="str">
        <f>IF(AS19="","",ROUND(AS19*AT19/1000,2))</f>
        <v/>
      </c>
      <c r="AV19" s="148"/>
      <c r="AW19" s="142" t="str">
        <f>IF(AU19="","",ROUND(AU19+AV19,2))</f>
        <v/>
      </c>
      <c r="AX19" s="161"/>
      <c r="AY19" s="1" t="str">
        <f t="shared" si="7"/>
        <v/>
      </c>
      <c r="BA19" s="6">
        <v>15</v>
      </c>
      <c r="BB19" s="5">
        <v>3.5</v>
      </c>
      <c r="BC19" s="168" t="s">
        <v>50</v>
      </c>
      <c r="BE19" s="2" t="s">
        <v>53</v>
      </c>
      <c r="BF19" s="2" t="s">
        <v>18</v>
      </c>
      <c r="BH19" s="178">
        <v>0.16</v>
      </c>
      <c r="BI19" s="4">
        <v>166</v>
      </c>
      <c r="BJ19" s="4">
        <v>61</v>
      </c>
      <c r="BK19" s="4">
        <v>24</v>
      </c>
      <c r="BL19" s="4">
        <v>9</v>
      </c>
      <c r="BM19" s="4">
        <v>4</v>
      </c>
      <c r="BN19" s="4">
        <v>1</v>
      </c>
      <c r="BO19" s="4">
        <v>0</v>
      </c>
    </row>
    <row r="20" spans="1:67" ht="11.1" customHeight="1">
      <c r="A20" s="11"/>
      <c r="B20" s="16"/>
      <c r="C20" s="23"/>
      <c r="D20" s="31"/>
      <c r="E20" s="41"/>
      <c r="F20" s="49"/>
      <c r="G20" s="31"/>
      <c r="H20" s="41"/>
      <c r="I20" s="49"/>
      <c r="J20" s="54"/>
      <c r="K20" s="56"/>
      <c r="L20" s="58"/>
      <c r="M20" s="60"/>
      <c r="N20" s="62"/>
      <c r="O20" s="66"/>
      <c r="P20" s="31"/>
      <c r="Q20" s="41"/>
      <c r="R20" s="49"/>
      <c r="S20" s="72"/>
      <c r="T20" s="80"/>
      <c r="U20" s="80"/>
      <c r="V20" s="90"/>
      <c r="W20" s="96"/>
      <c r="X20" s="104" t="str">
        <f t="shared" si="0"/>
        <v xml:space="preserve"> </v>
      </c>
      <c r="Y20" s="96"/>
      <c r="Z20" s="96"/>
      <c r="AA20" s="104" t="str">
        <f t="shared" si="1"/>
        <v xml:space="preserve"> </v>
      </c>
      <c r="AB20" s="96"/>
      <c r="AC20" s="96"/>
      <c r="AD20" s="104" t="str">
        <f t="shared" si="2"/>
        <v xml:space="preserve"> </v>
      </c>
      <c r="AE20" s="96"/>
      <c r="AF20" s="96"/>
      <c r="AG20" s="104" t="str">
        <f t="shared" si="3"/>
        <v xml:space="preserve"> </v>
      </c>
      <c r="AH20" s="96"/>
      <c r="AI20" s="96"/>
      <c r="AJ20" s="104" t="str">
        <f t="shared" si="4"/>
        <v xml:space="preserve"> </v>
      </c>
      <c r="AK20" s="96"/>
      <c r="AL20" s="96"/>
      <c r="AM20" s="104" t="str">
        <f t="shared" si="5"/>
        <v xml:space="preserve"> </v>
      </c>
      <c r="AN20" s="96"/>
      <c r="AO20" s="96"/>
      <c r="AP20" s="104" t="str">
        <f t="shared" si="6"/>
        <v xml:space="preserve"> </v>
      </c>
      <c r="AQ20" s="96"/>
      <c r="AR20" s="96"/>
      <c r="AS20" s="122"/>
      <c r="AT20" s="122"/>
      <c r="AU20" s="143"/>
      <c r="AV20" s="149"/>
      <c r="AW20" s="143"/>
      <c r="AX20" s="162"/>
      <c r="AY20" s="1" t="str">
        <f t="shared" si="7"/>
        <v/>
      </c>
      <c r="BA20" s="5">
        <v>16</v>
      </c>
      <c r="BB20" s="5">
        <v>3.6</v>
      </c>
      <c r="BC20" s="1">
        <f>G19</f>
        <v>0</v>
      </c>
      <c r="BE20" s="2" t="str">
        <f>M19</f>
        <v/>
      </c>
      <c r="BF20" s="2" t="str">
        <f>IF(P19="","",IF(P19=32,"φ30","φ"&amp;P19))</f>
        <v/>
      </c>
      <c r="BH20" s="178">
        <v>0.17</v>
      </c>
      <c r="BI20" s="4">
        <v>166</v>
      </c>
      <c r="BJ20" s="4">
        <v>68</v>
      </c>
      <c r="BK20" s="4">
        <v>24</v>
      </c>
      <c r="BL20" s="4">
        <v>9</v>
      </c>
      <c r="BM20" s="4">
        <v>4</v>
      </c>
      <c r="BN20" s="4">
        <v>1</v>
      </c>
      <c r="BO20" s="4">
        <v>0</v>
      </c>
    </row>
    <row r="21" spans="1:67" ht="11.1" customHeight="1">
      <c r="A21" s="10"/>
      <c r="B21" s="15" t="s">
        <v>26</v>
      </c>
      <c r="C21" s="22"/>
      <c r="D21" s="30"/>
      <c r="E21" s="40"/>
      <c r="F21" s="48"/>
      <c r="G21" s="30"/>
      <c r="H21" s="40"/>
      <c r="I21" s="48"/>
      <c r="J21" s="53" t="str">
        <f>IF(G21="","",DGET(BA$4:BB$54,"使用水量比",BC21:BC22))</f>
        <v/>
      </c>
      <c r="K21" s="55"/>
      <c r="L21" s="57"/>
      <c r="M21" s="59" t="str">
        <f>IF(J21="","",IF(D21/G21*J21&lt;3,ROUND(D21/G21*J21,2),IF(D21/G21*J21&lt;10,ROUND(D21/G21*J21,1),IF(D21/G21*J21&lt;30,ROUND(D21/G21*J21,0),ROUND(D21/G21*J21,-1)))))</f>
        <v/>
      </c>
      <c r="N21" s="61"/>
      <c r="O21" s="65"/>
      <c r="P21" s="30"/>
      <c r="Q21" s="40"/>
      <c r="R21" s="48"/>
      <c r="S21" s="71"/>
      <c r="T21" s="79"/>
      <c r="U21" s="79"/>
      <c r="V21" s="89"/>
      <c r="W21" s="95"/>
      <c r="X21" s="103" t="str">
        <f t="shared" si="0"/>
        <v xml:space="preserve"> </v>
      </c>
      <c r="Y21" s="95"/>
      <c r="Z21" s="95"/>
      <c r="AA21" s="103" t="str">
        <f t="shared" si="1"/>
        <v xml:space="preserve"> </v>
      </c>
      <c r="AB21" s="95"/>
      <c r="AC21" s="95"/>
      <c r="AD21" s="103" t="str">
        <f t="shared" si="2"/>
        <v xml:space="preserve"> </v>
      </c>
      <c r="AE21" s="95"/>
      <c r="AF21" s="95"/>
      <c r="AG21" s="103" t="str">
        <f t="shared" si="3"/>
        <v xml:space="preserve"> </v>
      </c>
      <c r="AH21" s="95"/>
      <c r="AI21" s="95"/>
      <c r="AJ21" s="103" t="str">
        <f t="shared" si="4"/>
        <v xml:space="preserve"> </v>
      </c>
      <c r="AK21" s="95"/>
      <c r="AL21" s="95"/>
      <c r="AM21" s="103" t="str">
        <f t="shared" si="5"/>
        <v xml:space="preserve"> </v>
      </c>
      <c r="AN21" s="95"/>
      <c r="AO21" s="95"/>
      <c r="AP21" s="103" t="str">
        <f t="shared" si="6"/>
        <v xml:space="preserve"> </v>
      </c>
      <c r="AQ21" s="95"/>
      <c r="AR21" s="95"/>
      <c r="AS21" s="121" t="str">
        <f>IF(SUM(V21:AR22)=0,"",SUM(V21:AR22)+S21)</f>
        <v/>
      </c>
      <c r="AT21" s="119" t="str">
        <f>IF(P21="","",DGET(BH$4:BO$400,BF22,BE21:BE22))</f>
        <v/>
      </c>
      <c r="AU21" s="142" t="str">
        <f>IF(AS21="","",ROUND(AS21*AT21/1000,2))</f>
        <v/>
      </c>
      <c r="AV21" s="148"/>
      <c r="AW21" s="142" t="str">
        <f>IF(AU21="","",ROUND(AU21+AV21,2))</f>
        <v/>
      </c>
      <c r="AX21" s="161"/>
      <c r="AY21" s="1" t="str">
        <f t="shared" si="7"/>
        <v/>
      </c>
      <c r="BA21" s="6">
        <v>17</v>
      </c>
      <c r="BB21" s="5">
        <v>3.7</v>
      </c>
      <c r="BC21" s="168" t="s">
        <v>50</v>
      </c>
      <c r="BE21" s="2" t="s">
        <v>53</v>
      </c>
      <c r="BF21" s="2" t="s">
        <v>18</v>
      </c>
      <c r="BH21" s="178">
        <v>0.18</v>
      </c>
      <c r="BI21" s="4">
        <v>196</v>
      </c>
      <c r="BJ21" s="4">
        <v>75</v>
      </c>
      <c r="BK21" s="4">
        <v>28</v>
      </c>
      <c r="BL21" s="4">
        <v>10</v>
      </c>
      <c r="BM21" s="4">
        <v>5</v>
      </c>
      <c r="BN21" s="4">
        <v>1</v>
      </c>
      <c r="BO21" s="4">
        <v>0</v>
      </c>
    </row>
    <row r="22" spans="1:67" ht="11.1" customHeight="1">
      <c r="A22" s="11"/>
      <c r="B22" s="16"/>
      <c r="C22" s="23"/>
      <c r="D22" s="31"/>
      <c r="E22" s="41"/>
      <c r="F22" s="49"/>
      <c r="G22" s="31"/>
      <c r="H22" s="41"/>
      <c r="I22" s="49"/>
      <c r="J22" s="54"/>
      <c r="K22" s="56"/>
      <c r="L22" s="58"/>
      <c r="M22" s="60"/>
      <c r="N22" s="62"/>
      <c r="O22" s="66"/>
      <c r="P22" s="31"/>
      <c r="Q22" s="41"/>
      <c r="R22" s="49"/>
      <c r="S22" s="72"/>
      <c r="T22" s="80"/>
      <c r="U22" s="80"/>
      <c r="V22" s="90"/>
      <c r="W22" s="96"/>
      <c r="X22" s="104" t="str">
        <f t="shared" si="0"/>
        <v xml:space="preserve"> </v>
      </c>
      <c r="Y22" s="96"/>
      <c r="Z22" s="96"/>
      <c r="AA22" s="104" t="str">
        <f t="shared" si="1"/>
        <v xml:space="preserve"> </v>
      </c>
      <c r="AB22" s="96"/>
      <c r="AC22" s="96"/>
      <c r="AD22" s="104" t="str">
        <f t="shared" si="2"/>
        <v xml:space="preserve"> </v>
      </c>
      <c r="AE22" s="96"/>
      <c r="AF22" s="96"/>
      <c r="AG22" s="104" t="str">
        <f t="shared" si="3"/>
        <v xml:space="preserve"> </v>
      </c>
      <c r="AH22" s="96"/>
      <c r="AI22" s="96"/>
      <c r="AJ22" s="104" t="str">
        <f t="shared" si="4"/>
        <v xml:space="preserve"> </v>
      </c>
      <c r="AK22" s="96"/>
      <c r="AL22" s="96"/>
      <c r="AM22" s="104" t="str">
        <f t="shared" si="5"/>
        <v xml:space="preserve"> </v>
      </c>
      <c r="AN22" s="96"/>
      <c r="AO22" s="96"/>
      <c r="AP22" s="104" t="str">
        <f t="shared" si="6"/>
        <v xml:space="preserve"> </v>
      </c>
      <c r="AQ22" s="96"/>
      <c r="AR22" s="96"/>
      <c r="AS22" s="122"/>
      <c r="AT22" s="122"/>
      <c r="AU22" s="143"/>
      <c r="AV22" s="149"/>
      <c r="AW22" s="143"/>
      <c r="AX22" s="162"/>
      <c r="AY22" s="1" t="str">
        <f t="shared" si="7"/>
        <v/>
      </c>
      <c r="BA22" s="5">
        <v>18</v>
      </c>
      <c r="BB22" s="5">
        <v>3.8</v>
      </c>
      <c r="BC22" s="1">
        <f>G21</f>
        <v>0</v>
      </c>
      <c r="BE22" s="2" t="str">
        <f>M21</f>
        <v/>
      </c>
      <c r="BF22" s="2" t="str">
        <f>IF(P21="","",IF(P21=32,"φ30","φ"&amp;P21))</f>
        <v/>
      </c>
      <c r="BH22" s="178">
        <v>0.19</v>
      </c>
      <c r="BI22" s="4">
        <v>228</v>
      </c>
      <c r="BJ22" s="4">
        <v>82</v>
      </c>
      <c r="BK22" s="4">
        <v>33</v>
      </c>
      <c r="BL22" s="4">
        <v>12</v>
      </c>
      <c r="BM22" s="4">
        <v>5</v>
      </c>
      <c r="BN22" s="4">
        <v>1</v>
      </c>
      <c r="BO22" s="4">
        <v>1</v>
      </c>
    </row>
    <row r="23" spans="1:67" ht="11.1" customHeight="1">
      <c r="A23" s="10"/>
      <c r="B23" s="15" t="s">
        <v>26</v>
      </c>
      <c r="C23" s="22"/>
      <c r="D23" s="30"/>
      <c r="E23" s="40"/>
      <c r="F23" s="48"/>
      <c r="G23" s="30"/>
      <c r="H23" s="40"/>
      <c r="I23" s="48"/>
      <c r="J23" s="53" t="str">
        <f>IF(G23="","",DGET(BA$4:BB$54,"使用水量比",BC23:BC24))</f>
        <v/>
      </c>
      <c r="K23" s="55"/>
      <c r="L23" s="57"/>
      <c r="M23" s="59" t="str">
        <f>IF(J23="","",IF(D23/G23*J23&lt;3,ROUND(D23/G23*J23,2),IF(D23/G23*J23&lt;10,ROUND(D23/G23*J23,1),IF(D23/G23*J23&lt;30,ROUND(D23/G23*J23,0),ROUND(D23/G23*J23,-1)))))</f>
        <v/>
      </c>
      <c r="N23" s="61"/>
      <c r="O23" s="65"/>
      <c r="P23" s="30"/>
      <c r="Q23" s="40"/>
      <c r="R23" s="48"/>
      <c r="S23" s="71"/>
      <c r="T23" s="79"/>
      <c r="U23" s="79"/>
      <c r="V23" s="89"/>
      <c r="W23" s="95"/>
      <c r="X23" s="103" t="str">
        <f t="shared" si="0"/>
        <v xml:space="preserve"> </v>
      </c>
      <c r="Y23" s="95"/>
      <c r="Z23" s="95"/>
      <c r="AA23" s="103" t="str">
        <f t="shared" si="1"/>
        <v xml:space="preserve"> </v>
      </c>
      <c r="AB23" s="95"/>
      <c r="AC23" s="95"/>
      <c r="AD23" s="103" t="str">
        <f t="shared" si="2"/>
        <v xml:space="preserve"> </v>
      </c>
      <c r="AE23" s="95"/>
      <c r="AF23" s="95"/>
      <c r="AG23" s="103" t="str">
        <f t="shared" si="3"/>
        <v xml:space="preserve"> </v>
      </c>
      <c r="AH23" s="95"/>
      <c r="AI23" s="95"/>
      <c r="AJ23" s="103" t="str">
        <f t="shared" si="4"/>
        <v xml:space="preserve"> </v>
      </c>
      <c r="AK23" s="95"/>
      <c r="AL23" s="95"/>
      <c r="AM23" s="103" t="str">
        <f t="shared" si="5"/>
        <v xml:space="preserve"> </v>
      </c>
      <c r="AN23" s="95"/>
      <c r="AO23" s="95"/>
      <c r="AP23" s="103" t="str">
        <f t="shared" si="6"/>
        <v xml:space="preserve"> </v>
      </c>
      <c r="AQ23" s="95"/>
      <c r="AR23" s="95"/>
      <c r="AS23" s="121" t="str">
        <f>IF(SUM(V23:AR24)=0,"",SUM(V23:AR24)+S23)</f>
        <v/>
      </c>
      <c r="AT23" s="119" t="str">
        <f>IF(P23="","",DGET(BH$4:BO$400,BF24,BE23:BE24))</f>
        <v/>
      </c>
      <c r="AU23" s="142" t="str">
        <f>IF(AS23="","",ROUND(AS23*AT23/1000,2))</f>
        <v/>
      </c>
      <c r="AV23" s="148"/>
      <c r="AW23" s="142" t="str">
        <f>IF(AU23="","",ROUND(AU23+AV23,2))</f>
        <v/>
      </c>
      <c r="AX23" s="161"/>
      <c r="AY23" s="1" t="str">
        <f t="shared" si="7"/>
        <v/>
      </c>
      <c r="BA23" s="6">
        <v>19</v>
      </c>
      <c r="BB23" s="5">
        <v>3.9</v>
      </c>
      <c r="BC23" s="168" t="s">
        <v>50</v>
      </c>
      <c r="BE23" s="2" t="s">
        <v>53</v>
      </c>
      <c r="BF23" s="2" t="s">
        <v>18</v>
      </c>
      <c r="BH23" s="178">
        <v>0.2</v>
      </c>
      <c r="BI23" s="4">
        <v>228</v>
      </c>
      <c r="BJ23" s="4">
        <v>89</v>
      </c>
      <c r="BK23" s="4">
        <v>33</v>
      </c>
      <c r="BL23" s="4">
        <v>12</v>
      </c>
      <c r="BM23" s="4">
        <v>5</v>
      </c>
      <c r="BN23" s="4">
        <v>1</v>
      </c>
      <c r="BO23" s="4">
        <v>1</v>
      </c>
    </row>
    <row r="24" spans="1:67" ht="11.1" customHeight="1">
      <c r="A24" s="11"/>
      <c r="B24" s="16"/>
      <c r="C24" s="23"/>
      <c r="D24" s="31"/>
      <c r="E24" s="41"/>
      <c r="F24" s="49"/>
      <c r="G24" s="31"/>
      <c r="H24" s="41"/>
      <c r="I24" s="49"/>
      <c r="J24" s="54"/>
      <c r="K24" s="56"/>
      <c r="L24" s="58"/>
      <c r="M24" s="60"/>
      <c r="N24" s="62"/>
      <c r="O24" s="66"/>
      <c r="P24" s="31"/>
      <c r="Q24" s="41"/>
      <c r="R24" s="49"/>
      <c r="S24" s="72"/>
      <c r="T24" s="80"/>
      <c r="U24" s="80"/>
      <c r="V24" s="90"/>
      <c r="W24" s="96"/>
      <c r="X24" s="104" t="str">
        <f t="shared" si="0"/>
        <v xml:space="preserve"> </v>
      </c>
      <c r="Y24" s="96"/>
      <c r="Z24" s="96"/>
      <c r="AA24" s="104" t="str">
        <f t="shared" si="1"/>
        <v xml:space="preserve"> </v>
      </c>
      <c r="AB24" s="96"/>
      <c r="AC24" s="96"/>
      <c r="AD24" s="104" t="str">
        <f t="shared" si="2"/>
        <v xml:space="preserve"> </v>
      </c>
      <c r="AE24" s="96"/>
      <c r="AF24" s="96"/>
      <c r="AG24" s="104" t="str">
        <f t="shared" si="3"/>
        <v xml:space="preserve"> </v>
      </c>
      <c r="AH24" s="96"/>
      <c r="AI24" s="96"/>
      <c r="AJ24" s="104" t="str">
        <f t="shared" si="4"/>
        <v xml:space="preserve"> </v>
      </c>
      <c r="AK24" s="96"/>
      <c r="AL24" s="96"/>
      <c r="AM24" s="104" t="str">
        <f t="shared" si="5"/>
        <v xml:space="preserve"> </v>
      </c>
      <c r="AN24" s="96"/>
      <c r="AO24" s="96"/>
      <c r="AP24" s="104" t="str">
        <f t="shared" si="6"/>
        <v xml:space="preserve"> </v>
      </c>
      <c r="AQ24" s="96"/>
      <c r="AR24" s="96"/>
      <c r="AS24" s="122"/>
      <c r="AT24" s="122"/>
      <c r="AU24" s="143"/>
      <c r="AV24" s="149"/>
      <c r="AW24" s="143"/>
      <c r="AX24" s="162"/>
      <c r="AY24" s="1" t="str">
        <f t="shared" si="7"/>
        <v/>
      </c>
      <c r="BA24" s="5">
        <v>20</v>
      </c>
      <c r="BB24" s="171">
        <v>4</v>
      </c>
      <c r="BC24" s="1">
        <f>G23</f>
        <v>0</v>
      </c>
      <c r="BE24" s="2" t="str">
        <f>M23</f>
        <v/>
      </c>
      <c r="BF24" s="2" t="str">
        <f>IF(P23="","",IF(P23=32,"φ30","φ"&amp;P23))</f>
        <v/>
      </c>
      <c r="BH24" s="178">
        <v>0.21</v>
      </c>
      <c r="BI24" s="4">
        <v>263</v>
      </c>
      <c r="BJ24" s="4">
        <v>97</v>
      </c>
      <c r="BK24" s="4">
        <v>38</v>
      </c>
      <c r="BL24" s="4">
        <v>14</v>
      </c>
      <c r="BM24" s="4">
        <v>6</v>
      </c>
      <c r="BN24" s="4">
        <v>2</v>
      </c>
      <c r="BO24" s="4">
        <v>1</v>
      </c>
    </row>
    <row r="25" spans="1:67" ht="11.1" customHeight="1">
      <c r="A25" s="10"/>
      <c r="B25" s="15" t="s">
        <v>26</v>
      </c>
      <c r="C25" s="22"/>
      <c r="D25" s="30"/>
      <c r="E25" s="40"/>
      <c r="F25" s="48"/>
      <c r="G25" s="30"/>
      <c r="H25" s="40"/>
      <c r="I25" s="48"/>
      <c r="J25" s="53" t="str">
        <f>IF(G25="","",DGET(BA$4:BB$54,"使用水量比",BC25:BC26))</f>
        <v/>
      </c>
      <c r="K25" s="55"/>
      <c r="L25" s="57"/>
      <c r="M25" s="59" t="str">
        <f>IF(J25="","",IF(D25/G25*J25&lt;3,ROUND(D25/G25*J25,2),IF(D25/G25*J25&lt;10,ROUND(D25/G25*J25,1),IF(D25/G25*J25&lt;30,ROUND(D25/G25*J25,0),ROUND(D25/G25*J25,-1)))))</f>
        <v/>
      </c>
      <c r="N25" s="61"/>
      <c r="O25" s="65"/>
      <c r="P25" s="30"/>
      <c r="Q25" s="40"/>
      <c r="R25" s="48"/>
      <c r="S25" s="71"/>
      <c r="T25" s="79"/>
      <c r="U25" s="79"/>
      <c r="V25" s="89"/>
      <c r="W25" s="95"/>
      <c r="X25" s="103" t="str">
        <f t="shared" si="0"/>
        <v xml:space="preserve"> </v>
      </c>
      <c r="Y25" s="95"/>
      <c r="Z25" s="95"/>
      <c r="AA25" s="103" t="str">
        <f t="shared" si="1"/>
        <v xml:space="preserve"> </v>
      </c>
      <c r="AB25" s="95"/>
      <c r="AC25" s="95"/>
      <c r="AD25" s="103" t="str">
        <f t="shared" si="2"/>
        <v xml:space="preserve"> </v>
      </c>
      <c r="AE25" s="95"/>
      <c r="AF25" s="95"/>
      <c r="AG25" s="103" t="str">
        <f t="shared" si="3"/>
        <v xml:space="preserve"> </v>
      </c>
      <c r="AH25" s="95"/>
      <c r="AI25" s="95"/>
      <c r="AJ25" s="103" t="str">
        <f t="shared" si="4"/>
        <v xml:space="preserve"> </v>
      </c>
      <c r="AK25" s="95"/>
      <c r="AL25" s="95"/>
      <c r="AM25" s="103" t="str">
        <f t="shared" si="5"/>
        <v xml:space="preserve"> </v>
      </c>
      <c r="AN25" s="95"/>
      <c r="AO25" s="95"/>
      <c r="AP25" s="103" t="str">
        <f t="shared" si="6"/>
        <v xml:space="preserve"> </v>
      </c>
      <c r="AQ25" s="95"/>
      <c r="AR25" s="95"/>
      <c r="AS25" s="121" t="str">
        <f>IF(SUM(V25:AR26)=0,"",SUM(V25:AR26)+S25)</f>
        <v/>
      </c>
      <c r="AT25" s="119" t="str">
        <f>IF(P25="","",DGET(BH$4:BO$400,BF26,BE25:BE26))</f>
        <v/>
      </c>
      <c r="AU25" s="142" t="str">
        <f>IF(AS25="","",ROUND(AS25*AT25/1000,2))</f>
        <v/>
      </c>
      <c r="AV25" s="148"/>
      <c r="AW25" s="142" t="str">
        <f>IF(AU25="","",ROUND(AU25+AV25,2))</f>
        <v/>
      </c>
      <c r="AX25" s="161"/>
      <c r="AY25" s="1" t="str">
        <f t="shared" si="7"/>
        <v/>
      </c>
      <c r="BA25" s="6">
        <v>21</v>
      </c>
      <c r="BB25" s="5">
        <v>4.0999999999999996</v>
      </c>
      <c r="BC25" s="168" t="s">
        <v>50</v>
      </c>
      <c r="BE25" s="2" t="s">
        <v>53</v>
      </c>
      <c r="BF25" s="2" t="s">
        <v>18</v>
      </c>
      <c r="BH25" s="178">
        <v>0.22</v>
      </c>
      <c r="BI25" s="4">
        <v>263</v>
      </c>
      <c r="BJ25" s="4">
        <v>105</v>
      </c>
      <c r="BK25" s="4">
        <v>38</v>
      </c>
      <c r="BL25" s="4">
        <v>14</v>
      </c>
      <c r="BM25" s="4">
        <v>6</v>
      </c>
      <c r="BN25" s="4">
        <v>2</v>
      </c>
      <c r="BO25" s="4">
        <v>1</v>
      </c>
    </row>
    <row r="26" spans="1:67" ht="11.1" customHeight="1">
      <c r="A26" s="11"/>
      <c r="B26" s="16"/>
      <c r="C26" s="23"/>
      <c r="D26" s="31"/>
      <c r="E26" s="41"/>
      <c r="F26" s="49"/>
      <c r="G26" s="31"/>
      <c r="H26" s="41"/>
      <c r="I26" s="49"/>
      <c r="J26" s="54"/>
      <c r="K26" s="56"/>
      <c r="L26" s="58"/>
      <c r="M26" s="60"/>
      <c r="N26" s="62"/>
      <c r="O26" s="66"/>
      <c r="P26" s="31"/>
      <c r="Q26" s="41"/>
      <c r="R26" s="49"/>
      <c r="S26" s="72"/>
      <c r="T26" s="80"/>
      <c r="U26" s="80"/>
      <c r="V26" s="90"/>
      <c r="W26" s="96"/>
      <c r="X26" s="104" t="str">
        <f t="shared" si="0"/>
        <v xml:space="preserve"> </v>
      </c>
      <c r="Y26" s="96"/>
      <c r="Z26" s="96"/>
      <c r="AA26" s="104" t="str">
        <f t="shared" si="1"/>
        <v xml:space="preserve"> </v>
      </c>
      <c r="AB26" s="96"/>
      <c r="AC26" s="96"/>
      <c r="AD26" s="104" t="str">
        <f t="shared" si="2"/>
        <v xml:space="preserve"> </v>
      </c>
      <c r="AE26" s="96"/>
      <c r="AF26" s="96"/>
      <c r="AG26" s="104" t="str">
        <f t="shared" si="3"/>
        <v xml:space="preserve"> </v>
      </c>
      <c r="AH26" s="96"/>
      <c r="AI26" s="96"/>
      <c r="AJ26" s="104" t="str">
        <f t="shared" si="4"/>
        <v xml:space="preserve"> </v>
      </c>
      <c r="AK26" s="96"/>
      <c r="AL26" s="96"/>
      <c r="AM26" s="104" t="str">
        <f t="shared" si="5"/>
        <v xml:space="preserve"> </v>
      </c>
      <c r="AN26" s="96"/>
      <c r="AO26" s="96"/>
      <c r="AP26" s="104" t="str">
        <f t="shared" si="6"/>
        <v xml:space="preserve"> </v>
      </c>
      <c r="AQ26" s="96"/>
      <c r="AR26" s="96"/>
      <c r="AS26" s="122"/>
      <c r="AT26" s="122"/>
      <c r="AU26" s="143"/>
      <c r="AV26" s="149"/>
      <c r="AW26" s="143"/>
      <c r="AX26" s="162"/>
      <c r="AY26" s="1" t="str">
        <f t="shared" si="7"/>
        <v/>
      </c>
      <c r="BA26" s="5">
        <v>22</v>
      </c>
      <c r="BB26" s="5">
        <v>4.2</v>
      </c>
      <c r="BC26" s="1">
        <f>G25</f>
        <v>0</v>
      </c>
      <c r="BE26" s="2" t="str">
        <f>M25</f>
        <v/>
      </c>
      <c r="BF26" s="2" t="str">
        <f>IF(P25="","",IF(P25=32,"φ30","φ"&amp;P25))</f>
        <v/>
      </c>
      <c r="BH26" s="178">
        <v>0.23</v>
      </c>
      <c r="BI26" s="4">
        <v>299</v>
      </c>
      <c r="BJ26" s="4">
        <v>114</v>
      </c>
      <c r="BK26" s="4">
        <v>43</v>
      </c>
      <c r="BL26" s="4">
        <v>16</v>
      </c>
      <c r="BM26" s="4">
        <v>7</v>
      </c>
      <c r="BN26" s="4">
        <v>2</v>
      </c>
      <c r="BO26" s="4">
        <v>1</v>
      </c>
    </row>
    <row r="27" spans="1:67" ht="11.1" customHeight="1">
      <c r="A27" s="10"/>
      <c r="B27" s="15" t="s">
        <v>26</v>
      </c>
      <c r="C27" s="22"/>
      <c r="D27" s="30"/>
      <c r="E27" s="40"/>
      <c r="F27" s="48"/>
      <c r="G27" s="30"/>
      <c r="H27" s="40"/>
      <c r="I27" s="48"/>
      <c r="J27" s="53" t="str">
        <f>IF(G27="","",DGET(BA$4:BB$54,"使用水量比",BC27:BC28))</f>
        <v/>
      </c>
      <c r="K27" s="55"/>
      <c r="L27" s="57"/>
      <c r="M27" s="59" t="str">
        <f>IF(J27="","",IF(D27/G27*J27&lt;3,ROUND(D27/G27*J27,2),IF(D27/G27*J27&lt;10,ROUND(D27/G27*J27,1),IF(D27/G27*J27&lt;30,ROUND(D27/G27*J27,0),ROUND(D27/G27*J27,-1)))))</f>
        <v/>
      </c>
      <c r="N27" s="61"/>
      <c r="O27" s="65"/>
      <c r="P27" s="30"/>
      <c r="Q27" s="40"/>
      <c r="R27" s="48"/>
      <c r="S27" s="71"/>
      <c r="T27" s="79"/>
      <c r="U27" s="79"/>
      <c r="V27" s="89"/>
      <c r="W27" s="95"/>
      <c r="X27" s="103" t="str">
        <f t="shared" si="0"/>
        <v xml:space="preserve"> </v>
      </c>
      <c r="Y27" s="95"/>
      <c r="Z27" s="95"/>
      <c r="AA27" s="103" t="str">
        <f t="shared" si="1"/>
        <v xml:space="preserve"> </v>
      </c>
      <c r="AB27" s="95"/>
      <c r="AC27" s="95"/>
      <c r="AD27" s="103" t="str">
        <f t="shared" si="2"/>
        <v xml:space="preserve"> </v>
      </c>
      <c r="AE27" s="95"/>
      <c r="AF27" s="95"/>
      <c r="AG27" s="103" t="str">
        <f t="shared" si="3"/>
        <v xml:space="preserve"> </v>
      </c>
      <c r="AH27" s="95"/>
      <c r="AI27" s="95"/>
      <c r="AJ27" s="103" t="str">
        <f t="shared" si="4"/>
        <v xml:space="preserve"> </v>
      </c>
      <c r="AK27" s="95"/>
      <c r="AL27" s="95"/>
      <c r="AM27" s="103" t="str">
        <f t="shared" si="5"/>
        <v xml:space="preserve"> </v>
      </c>
      <c r="AN27" s="95"/>
      <c r="AO27" s="95"/>
      <c r="AP27" s="103" t="str">
        <f t="shared" si="6"/>
        <v xml:space="preserve"> </v>
      </c>
      <c r="AQ27" s="95"/>
      <c r="AR27" s="95"/>
      <c r="AS27" s="121" t="str">
        <f>IF(SUM(V27:AR28)=0,"",SUM(V27:AR28)+S27)</f>
        <v/>
      </c>
      <c r="AT27" s="119" t="str">
        <f>IF(P27="","",DGET(BH$4:BO$400,BF28,BE27:BE28))</f>
        <v/>
      </c>
      <c r="AU27" s="142" t="str">
        <f>IF(AS27="","",ROUND(AS27*AT27/1000,2))</f>
        <v/>
      </c>
      <c r="AV27" s="148"/>
      <c r="AW27" s="142" t="str">
        <f>IF(AU27="","",ROUND(AU27+AV27,2))</f>
        <v/>
      </c>
      <c r="AX27" s="161"/>
      <c r="AY27" s="1" t="str">
        <f t="shared" si="7"/>
        <v/>
      </c>
      <c r="BA27" s="6">
        <v>23</v>
      </c>
      <c r="BB27" s="5">
        <v>4.3</v>
      </c>
      <c r="BC27" s="168" t="s">
        <v>50</v>
      </c>
      <c r="BE27" s="2" t="s">
        <v>53</v>
      </c>
      <c r="BF27" s="2" t="s">
        <v>18</v>
      </c>
      <c r="BH27" s="178">
        <v>0.24</v>
      </c>
      <c r="BI27" s="4">
        <v>338</v>
      </c>
      <c r="BJ27" s="4">
        <v>122</v>
      </c>
      <c r="BK27" s="4">
        <v>48</v>
      </c>
      <c r="BL27" s="4">
        <v>18</v>
      </c>
      <c r="BM27" s="4">
        <v>8</v>
      </c>
      <c r="BN27" s="4">
        <v>2</v>
      </c>
      <c r="BO27" s="4">
        <v>1</v>
      </c>
    </row>
    <row r="28" spans="1:67" ht="11.1" customHeight="1">
      <c r="A28" s="11"/>
      <c r="B28" s="16"/>
      <c r="C28" s="23"/>
      <c r="D28" s="31"/>
      <c r="E28" s="41"/>
      <c r="F28" s="49"/>
      <c r="G28" s="31"/>
      <c r="H28" s="41"/>
      <c r="I28" s="49"/>
      <c r="J28" s="54"/>
      <c r="K28" s="56"/>
      <c r="L28" s="58"/>
      <c r="M28" s="60"/>
      <c r="N28" s="62"/>
      <c r="O28" s="66"/>
      <c r="P28" s="31"/>
      <c r="Q28" s="41"/>
      <c r="R28" s="49"/>
      <c r="S28" s="72"/>
      <c r="T28" s="80"/>
      <c r="U28" s="80"/>
      <c r="V28" s="90"/>
      <c r="W28" s="96"/>
      <c r="X28" s="104" t="str">
        <f t="shared" si="0"/>
        <v xml:space="preserve"> </v>
      </c>
      <c r="Y28" s="96"/>
      <c r="Z28" s="96"/>
      <c r="AA28" s="104" t="str">
        <f t="shared" si="1"/>
        <v xml:space="preserve"> </v>
      </c>
      <c r="AB28" s="96"/>
      <c r="AC28" s="96"/>
      <c r="AD28" s="104" t="str">
        <f t="shared" si="2"/>
        <v xml:space="preserve"> </v>
      </c>
      <c r="AE28" s="96"/>
      <c r="AF28" s="96"/>
      <c r="AG28" s="104" t="str">
        <f t="shared" si="3"/>
        <v xml:space="preserve"> </v>
      </c>
      <c r="AH28" s="96"/>
      <c r="AI28" s="96"/>
      <c r="AJ28" s="104" t="str">
        <f t="shared" si="4"/>
        <v xml:space="preserve"> </v>
      </c>
      <c r="AK28" s="96"/>
      <c r="AL28" s="96"/>
      <c r="AM28" s="104" t="str">
        <f t="shared" si="5"/>
        <v xml:space="preserve"> </v>
      </c>
      <c r="AN28" s="96"/>
      <c r="AO28" s="96"/>
      <c r="AP28" s="104" t="str">
        <f t="shared" si="6"/>
        <v xml:space="preserve"> </v>
      </c>
      <c r="AQ28" s="96"/>
      <c r="AR28" s="96"/>
      <c r="AS28" s="122"/>
      <c r="AT28" s="122"/>
      <c r="AU28" s="143"/>
      <c r="AV28" s="149"/>
      <c r="AW28" s="143"/>
      <c r="AX28" s="162"/>
      <c r="AY28" s="1" t="str">
        <f t="shared" si="7"/>
        <v/>
      </c>
      <c r="BA28" s="5">
        <v>24</v>
      </c>
      <c r="BB28" s="5">
        <v>4.4000000000000004</v>
      </c>
      <c r="BC28" s="1">
        <f>G27</f>
        <v>0</v>
      </c>
      <c r="BE28" s="2" t="str">
        <f>M27</f>
        <v/>
      </c>
      <c r="BF28" s="2" t="str">
        <f>IF(P27="","",IF(P27=32,"φ30","φ"&amp;P27))</f>
        <v/>
      </c>
      <c r="BH28" s="178">
        <v>0.25</v>
      </c>
      <c r="BI28" s="4">
        <v>338</v>
      </c>
      <c r="BJ28" s="4">
        <v>131</v>
      </c>
      <c r="BK28" s="4">
        <v>48</v>
      </c>
      <c r="BL28" s="4">
        <v>18</v>
      </c>
      <c r="BM28" s="4">
        <v>8</v>
      </c>
      <c r="BN28" s="4">
        <v>2</v>
      </c>
      <c r="BO28" s="4">
        <v>1</v>
      </c>
    </row>
    <row r="29" spans="1:67" ht="11.1" customHeight="1">
      <c r="A29" s="10"/>
      <c r="B29" s="15" t="s">
        <v>26</v>
      </c>
      <c r="C29" s="22"/>
      <c r="D29" s="30"/>
      <c r="E29" s="40"/>
      <c r="F29" s="48"/>
      <c r="G29" s="30"/>
      <c r="H29" s="40"/>
      <c r="I29" s="48"/>
      <c r="J29" s="53" t="str">
        <f>IF(G29="","",DGET(BA$4:BB$54,"使用水量比",BC29:BC30))</f>
        <v/>
      </c>
      <c r="K29" s="55"/>
      <c r="L29" s="57"/>
      <c r="M29" s="59" t="str">
        <f>IF(J29="","",IF(D29/G29*J29&lt;3,ROUND(D29/G29*J29,2),IF(D29/G29*J29&lt;10,ROUND(D29/G29*J29,1),IF(D29/G29*J29&lt;30,ROUND(D29/G29*J29,0),ROUND(D29/G29*J29,-1)))))</f>
        <v/>
      </c>
      <c r="N29" s="61"/>
      <c r="O29" s="65"/>
      <c r="P29" s="30"/>
      <c r="Q29" s="40"/>
      <c r="R29" s="48"/>
      <c r="S29" s="71"/>
      <c r="T29" s="79"/>
      <c r="U29" s="79"/>
      <c r="V29" s="89"/>
      <c r="W29" s="95"/>
      <c r="X29" s="103" t="str">
        <f t="shared" si="0"/>
        <v xml:space="preserve"> </v>
      </c>
      <c r="Y29" s="95"/>
      <c r="Z29" s="95"/>
      <c r="AA29" s="103" t="str">
        <f t="shared" si="1"/>
        <v xml:space="preserve"> </v>
      </c>
      <c r="AB29" s="95"/>
      <c r="AC29" s="95"/>
      <c r="AD29" s="103" t="str">
        <f t="shared" si="2"/>
        <v xml:space="preserve"> </v>
      </c>
      <c r="AE29" s="95"/>
      <c r="AF29" s="95"/>
      <c r="AG29" s="103" t="str">
        <f t="shared" si="3"/>
        <v xml:space="preserve"> </v>
      </c>
      <c r="AH29" s="95"/>
      <c r="AI29" s="95"/>
      <c r="AJ29" s="103" t="str">
        <f t="shared" si="4"/>
        <v xml:space="preserve"> </v>
      </c>
      <c r="AK29" s="95"/>
      <c r="AL29" s="95"/>
      <c r="AM29" s="103" t="str">
        <f t="shared" si="5"/>
        <v xml:space="preserve"> </v>
      </c>
      <c r="AN29" s="95"/>
      <c r="AO29" s="95"/>
      <c r="AP29" s="103" t="str">
        <f t="shared" si="6"/>
        <v xml:space="preserve"> </v>
      </c>
      <c r="AQ29" s="95"/>
      <c r="AR29" s="95"/>
      <c r="AS29" s="121" t="str">
        <f>IF(SUM(V29:AR30)=0,"",SUM(V29:AR30)+S29)</f>
        <v/>
      </c>
      <c r="AT29" s="119" t="str">
        <f>IF(P29="","",DGET(BH$4:BO$400,BF30,BE29:BE30))</f>
        <v/>
      </c>
      <c r="AU29" s="142" t="str">
        <f>IF(AS29="","",ROUND(AS29*AT29/1000,2))</f>
        <v/>
      </c>
      <c r="AV29" s="148"/>
      <c r="AW29" s="142" t="str">
        <f>IF(AU29="","",ROUND(AU29+AV29,2))</f>
        <v/>
      </c>
      <c r="AX29" s="161"/>
      <c r="AY29" s="1" t="str">
        <f t="shared" si="7"/>
        <v/>
      </c>
      <c r="BA29" s="6">
        <v>25</v>
      </c>
      <c r="BB29" s="5">
        <v>4.5</v>
      </c>
      <c r="BC29" s="168" t="s">
        <v>50</v>
      </c>
      <c r="BE29" s="2" t="s">
        <v>53</v>
      </c>
      <c r="BF29" s="2" t="s">
        <v>18</v>
      </c>
      <c r="BH29" s="178">
        <v>0.26</v>
      </c>
      <c r="BI29" s="4">
        <v>378</v>
      </c>
      <c r="BJ29" s="4">
        <v>141</v>
      </c>
      <c r="BK29" s="4">
        <v>54</v>
      </c>
      <c r="BL29" s="4">
        <v>20</v>
      </c>
      <c r="BM29" s="4">
        <v>9</v>
      </c>
      <c r="BN29" s="4">
        <v>2</v>
      </c>
      <c r="BO29" s="4">
        <v>1</v>
      </c>
    </row>
    <row r="30" spans="1:67" ht="11.1" customHeight="1">
      <c r="A30" s="11"/>
      <c r="B30" s="16"/>
      <c r="C30" s="23"/>
      <c r="D30" s="31"/>
      <c r="E30" s="41"/>
      <c r="F30" s="49"/>
      <c r="G30" s="31"/>
      <c r="H30" s="41"/>
      <c r="I30" s="49"/>
      <c r="J30" s="54"/>
      <c r="K30" s="56"/>
      <c r="L30" s="58"/>
      <c r="M30" s="60"/>
      <c r="N30" s="62"/>
      <c r="O30" s="66"/>
      <c r="P30" s="31"/>
      <c r="Q30" s="41"/>
      <c r="R30" s="49"/>
      <c r="S30" s="72"/>
      <c r="T30" s="80"/>
      <c r="U30" s="80"/>
      <c r="V30" s="90"/>
      <c r="W30" s="96"/>
      <c r="X30" s="104" t="str">
        <f t="shared" si="0"/>
        <v xml:space="preserve"> </v>
      </c>
      <c r="Y30" s="96"/>
      <c r="Z30" s="96"/>
      <c r="AA30" s="104" t="str">
        <f t="shared" si="1"/>
        <v xml:space="preserve"> </v>
      </c>
      <c r="AB30" s="96"/>
      <c r="AC30" s="96"/>
      <c r="AD30" s="104" t="str">
        <f t="shared" si="2"/>
        <v xml:space="preserve"> </v>
      </c>
      <c r="AE30" s="96"/>
      <c r="AF30" s="96"/>
      <c r="AG30" s="104" t="str">
        <f t="shared" si="3"/>
        <v xml:space="preserve"> </v>
      </c>
      <c r="AH30" s="96"/>
      <c r="AI30" s="96"/>
      <c r="AJ30" s="104" t="str">
        <f t="shared" si="4"/>
        <v xml:space="preserve"> </v>
      </c>
      <c r="AK30" s="96"/>
      <c r="AL30" s="96"/>
      <c r="AM30" s="104" t="str">
        <f t="shared" si="5"/>
        <v xml:space="preserve"> </v>
      </c>
      <c r="AN30" s="96"/>
      <c r="AO30" s="96"/>
      <c r="AP30" s="104" t="str">
        <f t="shared" si="6"/>
        <v xml:space="preserve"> </v>
      </c>
      <c r="AQ30" s="96"/>
      <c r="AR30" s="96"/>
      <c r="AS30" s="122"/>
      <c r="AT30" s="122"/>
      <c r="AU30" s="143"/>
      <c r="AV30" s="149"/>
      <c r="AW30" s="143"/>
      <c r="AX30" s="162"/>
      <c r="AY30" s="1" t="str">
        <f t="shared" si="7"/>
        <v/>
      </c>
      <c r="BA30" s="5">
        <v>26</v>
      </c>
      <c r="BB30" s="5">
        <v>4.5999999999999996</v>
      </c>
      <c r="BC30" s="1">
        <f>G29</f>
        <v>0</v>
      </c>
      <c r="BE30" s="2" t="str">
        <f>M29</f>
        <v/>
      </c>
      <c r="BF30" s="2" t="str">
        <f>IF(P29="","",IF(P29=32,"φ30","φ"&amp;P29))</f>
        <v/>
      </c>
      <c r="BH30" s="178">
        <v>0.27</v>
      </c>
      <c r="BI30" s="4">
        <v>378</v>
      </c>
      <c r="BJ30" s="4">
        <v>150</v>
      </c>
      <c r="BK30" s="4">
        <v>54</v>
      </c>
      <c r="BL30" s="4">
        <v>20</v>
      </c>
      <c r="BM30" s="4">
        <v>9</v>
      </c>
      <c r="BN30" s="4">
        <v>2</v>
      </c>
      <c r="BO30" s="4">
        <v>1</v>
      </c>
    </row>
    <row r="31" spans="1:67" ht="11.1" customHeight="1">
      <c r="A31" s="10"/>
      <c r="B31" s="15" t="s">
        <v>26</v>
      </c>
      <c r="C31" s="22"/>
      <c r="D31" s="30"/>
      <c r="E31" s="40"/>
      <c r="F31" s="48"/>
      <c r="G31" s="30"/>
      <c r="H31" s="40"/>
      <c r="I31" s="48"/>
      <c r="J31" s="53" t="str">
        <f>IF(G31="","",DGET(BA$4:BB$54,"使用水量比",BC31:BC32))</f>
        <v/>
      </c>
      <c r="K31" s="55"/>
      <c r="L31" s="57"/>
      <c r="M31" s="59" t="str">
        <f>IF(J31="","",IF(D31/G31*J31&lt;3,ROUND(D31/G31*J31,2),IF(D31/G31*J31&lt;10,ROUND(D31/G31*J31,1),IF(D31/G31*J31&lt;30,ROUND(D31/G31*J31,0),ROUND(D31/G31*J31,-1)))))</f>
        <v/>
      </c>
      <c r="N31" s="61"/>
      <c r="O31" s="65"/>
      <c r="P31" s="30"/>
      <c r="Q31" s="40"/>
      <c r="R31" s="48"/>
      <c r="S31" s="71"/>
      <c r="T31" s="79"/>
      <c r="U31" s="79"/>
      <c r="V31" s="89"/>
      <c r="W31" s="95"/>
      <c r="X31" s="103" t="str">
        <f t="shared" si="0"/>
        <v xml:space="preserve"> </v>
      </c>
      <c r="Y31" s="95"/>
      <c r="Z31" s="95"/>
      <c r="AA31" s="103" t="str">
        <f t="shared" si="1"/>
        <v xml:space="preserve"> </v>
      </c>
      <c r="AB31" s="95"/>
      <c r="AC31" s="95"/>
      <c r="AD31" s="103" t="str">
        <f t="shared" si="2"/>
        <v xml:space="preserve"> </v>
      </c>
      <c r="AE31" s="95"/>
      <c r="AF31" s="95"/>
      <c r="AG31" s="103" t="str">
        <f t="shared" si="3"/>
        <v xml:space="preserve"> </v>
      </c>
      <c r="AH31" s="95"/>
      <c r="AI31" s="95"/>
      <c r="AJ31" s="103" t="str">
        <f t="shared" si="4"/>
        <v xml:space="preserve"> </v>
      </c>
      <c r="AK31" s="95"/>
      <c r="AL31" s="95"/>
      <c r="AM31" s="103" t="str">
        <f t="shared" si="5"/>
        <v xml:space="preserve"> </v>
      </c>
      <c r="AN31" s="95"/>
      <c r="AO31" s="95"/>
      <c r="AP31" s="103" t="str">
        <f t="shared" si="6"/>
        <v xml:space="preserve"> </v>
      </c>
      <c r="AQ31" s="95"/>
      <c r="AR31" s="95"/>
      <c r="AS31" s="121" t="str">
        <f>IF(SUM(V31:AR32)=0,"",SUM(V31:AR32)+S31)</f>
        <v/>
      </c>
      <c r="AT31" s="119" t="str">
        <f>IF(P31="","",DGET(BH$4:BO$400,BF32,BE31:BE32))</f>
        <v/>
      </c>
      <c r="AU31" s="142" t="str">
        <f>IF(AS31="","",ROUND(AS31*AT31/1000,2))</f>
        <v/>
      </c>
      <c r="AV31" s="148"/>
      <c r="AW31" s="142" t="str">
        <f>IF(AU31="","",ROUND(AU31+AV31,2))</f>
        <v/>
      </c>
      <c r="AX31" s="161"/>
      <c r="AY31" s="1" t="str">
        <f t="shared" si="7"/>
        <v/>
      </c>
      <c r="BA31" s="6">
        <v>27</v>
      </c>
      <c r="BB31" s="5">
        <v>4.7</v>
      </c>
      <c r="BC31" s="168" t="s">
        <v>50</v>
      </c>
      <c r="BE31" s="2" t="s">
        <v>53</v>
      </c>
      <c r="BF31" s="2" t="s">
        <v>18</v>
      </c>
      <c r="BH31" s="178">
        <v>0.28000000000000003</v>
      </c>
      <c r="BI31" s="4">
        <v>421</v>
      </c>
      <c r="BJ31" s="4">
        <v>160</v>
      </c>
      <c r="BK31" s="4">
        <v>59</v>
      </c>
      <c r="BL31" s="4">
        <v>22</v>
      </c>
      <c r="BM31" s="4">
        <v>10</v>
      </c>
      <c r="BN31" s="4">
        <v>3</v>
      </c>
      <c r="BO31" s="4">
        <v>1</v>
      </c>
    </row>
    <row r="32" spans="1:67" ht="11.1" customHeight="1">
      <c r="A32" s="11"/>
      <c r="B32" s="16"/>
      <c r="C32" s="23"/>
      <c r="D32" s="31"/>
      <c r="E32" s="41"/>
      <c r="F32" s="49"/>
      <c r="G32" s="31"/>
      <c r="H32" s="41"/>
      <c r="I32" s="49"/>
      <c r="J32" s="54"/>
      <c r="K32" s="56"/>
      <c r="L32" s="58"/>
      <c r="M32" s="60"/>
      <c r="N32" s="62"/>
      <c r="O32" s="66"/>
      <c r="P32" s="31"/>
      <c r="Q32" s="41"/>
      <c r="R32" s="49"/>
      <c r="S32" s="72"/>
      <c r="T32" s="80"/>
      <c r="U32" s="80"/>
      <c r="V32" s="90"/>
      <c r="W32" s="96"/>
      <c r="X32" s="104" t="str">
        <f t="shared" si="0"/>
        <v xml:space="preserve"> </v>
      </c>
      <c r="Y32" s="96"/>
      <c r="Z32" s="96"/>
      <c r="AA32" s="104" t="str">
        <f t="shared" si="1"/>
        <v xml:space="preserve"> </v>
      </c>
      <c r="AB32" s="96"/>
      <c r="AC32" s="96"/>
      <c r="AD32" s="104" t="str">
        <f t="shared" si="2"/>
        <v xml:space="preserve"> </v>
      </c>
      <c r="AE32" s="96"/>
      <c r="AF32" s="96"/>
      <c r="AG32" s="104" t="str">
        <f t="shared" si="3"/>
        <v xml:space="preserve"> </v>
      </c>
      <c r="AH32" s="96"/>
      <c r="AI32" s="96"/>
      <c r="AJ32" s="104" t="str">
        <f t="shared" si="4"/>
        <v xml:space="preserve"> </v>
      </c>
      <c r="AK32" s="96"/>
      <c r="AL32" s="96"/>
      <c r="AM32" s="104" t="str">
        <f t="shared" si="5"/>
        <v xml:space="preserve"> </v>
      </c>
      <c r="AN32" s="96"/>
      <c r="AO32" s="96"/>
      <c r="AP32" s="104" t="str">
        <f t="shared" si="6"/>
        <v xml:space="preserve"> </v>
      </c>
      <c r="AQ32" s="96"/>
      <c r="AR32" s="96"/>
      <c r="AS32" s="122"/>
      <c r="AT32" s="122"/>
      <c r="AU32" s="143"/>
      <c r="AV32" s="149"/>
      <c r="AW32" s="143"/>
      <c r="AX32" s="162"/>
      <c r="AY32" s="1" t="str">
        <f t="shared" si="7"/>
        <v/>
      </c>
      <c r="BA32" s="5">
        <v>28</v>
      </c>
      <c r="BB32" s="5">
        <v>4.8</v>
      </c>
      <c r="BC32" s="1">
        <f>G31</f>
        <v>0</v>
      </c>
      <c r="BE32" s="2" t="str">
        <f>M31</f>
        <v/>
      </c>
      <c r="BF32" s="2" t="str">
        <f>IF(P31="","",IF(P31=32,"φ30","φ"&amp;P31))</f>
        <v/>
      </c>
      <c r="BH32" s="178">
        <v>0.28999999999999998</v>
      </c>
      <c r="BI32" s="4">
        <v>421</v>
      </c>
      <c r="BJ32" s="4">
        <v>170</v>
      </c>
      <c r="BK32" s="4">
        <v>66</v>
      </c>
      <c r="BL32" s="4">
        <v>24</v>
      </c>
      <c r="BM32" s="4">
        <v>11</v>
      </c>
      <c r="BN32" s="4">
        <v>3</v>
      </c>
      <c r="BO32" s="4">
        <v>1</v>
      </c>
    </row>
    <row r="33" spans="1:67" ht="11.1" customHeight="1">
      <c r="A33" s="10"/>
      <c r="B33" s="15" t="s">
        <v>26</v>
      </c>
      <c r="C33" s="22"/>
      <c r="D33" s="30"/>
      <c r="E33" s="40"/>
      <c r="F33" s="48"/>
      <c r="G33" s="30"/>
      <c r="H33" s="40"/>
      <c r="I33" s="48"/>
      <c r="J33" s="53" t="str">
        <f>IF(G33="","",DGET(BA$4:BB$54,"使用水量比",BC33:BC34))</f>
        <v/>
      </c>
      <c r="K33" s="55"/>
      <c r="L33" s="57"/>
      <c r="M33" s="59" t="str">
        <f>IF(J33="","",IF(D33/G33*J33&lt;3,ROUND(D33/G33*J33,2),IF(D33/G33*J33&lt;10,ROUND(D33/G33*J33,1),IF(D33/G33*J33&lt;30,ROUND(D33/G33*J33,0),ROUND(D33/G33*J33,-1)))))</f>
        <v/>
      </c>
      <c r="N33" s="61"/>
      <c r="O33" s="65"/>
      <c r="P33" s="30"/>
      <c r="Q33" s="40"/>
      <c r="R33" s="48"/>
      <c r="S33" s="71"/>
      <c r="T33" s="79"/>
      <c r="U33" s="85"/>
      <c r="V33" s="89"/>
      <c r="W33" s="95"/>
      <c r="X33" s="103" t="str">
        <f t="shared" si="0"/>
        <v xml:space="preserve"> </v>
      </c>
      <c r="Y33" s="95"/>
      <c r="Z33" s="95"/>
      <c r="AA33" s="103" t="str">
        <f t="shared" si="1"/>
        <v xml:space="preserve"> </v>
      </c>
      <c r="AB33" s="95"/>
      <c r="AC33" s="95"/>
      <c r="AD33" s="103" t="str">
        <f t="shared" si="2"/>
        <v xml:space="preserve"> </v>
      </c>
      <c r="AE33" s="95"/>
      <c r="AF33" s="95"/>
      <c r="AG33" s="103" t="str">
        <f t="shared" si="3"/>
        <v xml:space="preserve"> </v>
      </c>
      <c r="AH33" s="95"/>
      <c r="AI33" s="95"/>
      <c r="AJ33" s="103" t="str">
        <f t="shared" si="4"/>
        <v xml:space="preserve"> </v>
      </c>
      <c r="AK33" s="95"/>
      <c r="AL33" s="95"/>
      <c r="AM33" s="103" t="str">
        <f t="shared" si="5"/>
        <v xml:space="preserve"> </v>
      </c>
      <c r="AN33" s="95"/>
      <c r="AO33" s="95"/>
      <c r="AP33" s="103" t="str">
        <f t="shared" si="6"/>
        <v xml:space="preserve"> </v>
      </c>
      <c r="AQ33" s="95"/>
      <c r="AR33" s="95"/>
      <c r="AS33" s="121" t="str">
        <f>IF(SUM(V33:AR34)=0,"",SUM(V33:AR34)+S33)</f>
        <v/>
      </c>
      <c r="AT33" s="119" t="str">
        <f>IF(P33="","",DGET(BH$4:BO$400,BF34,BE33:BE34))</f>
        <v/>
      </c>
      <c r="AU33" s="142" t="str">
        <f>IF(AS33="","",ROUND(AS33*AT33/1000,2))</f>
        <v/>
      </c>
      <c r="AV33" s="148"/>
      <c r="AW33" s="142" t="str">
        <f>IF(AU33="","",ROUND(AU33+AV33,2))</f>
        <v/>
      </c>
      <c r="AX33" s="161"/>
      <c r="AY33" s="1" t="str">
        <f t="shared" si="7"/>
        <v/>
      </c>
      <c r="BA33" s="6">
        <v>29</v>
      </c>
      <c r="BB33" s="5">
        <v>4.9000000000000004</v>
      </c>
      <c r="BC33" s="168" t="s">
        <v>50</v>
      </c>
      <c r="BE33" s="2" t="s">
        <v>53</v>
      </c>
      <c r="BF33" s="2" t="s">
        <v>18</v>
      </c>
      <c r="BH33" s="178">
        <v>0.3</v>
      </c>
      <c r="BI33" s="4">
        <v>466</v>
      </c>
      <c r="BJ33" s="4">
        <v>181</v>
      </c>
      <c r="BK33" s="4">
        <v>66</v>
      </c>
      <c r="BL33" s="4">
        <v>24</v>
      </c>
      <c r="BM33" s="4">
        <v>11</v>
      </c>
      <c r="BN33" s="4">
        <v>3</v>
      </c>
      <c r="BO33" s="4">
        <v>1</v>
      </c>
    </row>
    <row r="34" spans="1:67" ht="11.1" customHeight="1">
      <c r="A34" s="11"/>
      <c r="B34" s="16"/>
      <c r="C34" s="23"/>
      <c r="D34" s="31"/>
      <c r="E34" s="41"/>
      <c r="F34" s="49"/>
      <c r="G34" s="31"/>
      <c r="H34" s="41"/>
      <c r="I34" s="49"/>
      <c r="J34" s="54"/>
      <c r="K34" s="56"/>
      <c r="L34" s="58"/>
      <c r="M34" s="60"/>
      <c r="N34" s="62"/>
      <c r="O34" s="66"/>
      <c r="P34" s="31"/>
      <c r="Q34" s="41"/>
      <c r="R34" s="49"/>
      <c r="S34" s="72"/>
      <c r="T34" s="80"/>
      <c r="U34" s="86"/>
      <c r="V34" s="90"/>
      <c r="W34" s="96"/>
      <c r="X34" s="104" t="str">
        <f t="shared" si="0"/>
        <v xml:space="preserve"> </v>
      </c>
      <c r="Y34" s="96"/>
      <c r="Z34" s="96"/>
      <c r="AA34" s="104" t="str">
        <f t="shared" si="1"/>
        <v xml:space="preserve"> </v>
      </c>
      <c r="AB34" s="96"/>
      <c r="AC34" s="96"/>
      <c r="AD34" s="104" t="str">
        <f t="shared" si="2"/>
        <v xml:space="preserve"> </v>
      </c>
      <c r="AE34" s="96"/>
      <c r="AF34" s="96"/>
      <c r="AG34" s="104" t="str">
        <f t="shared" si="3"/>
        <v xml:space="preserve"> </v>
      </c>
      <c r="AH34" s="96"/>
      <c r="AI34" s="96"/>
      <c r="AJ34" s="104" t="str">
        <f t="shared" si="4"/>
        <v xml:space="preserve"> </v>
      </c>
      <c r="AK34" s="96"/>
      <c r="AL34" s="96"/>
      <c r="AM34" s="104" t="str">
        <f t="shared" si="5"/>
        <v xml:space="preserve"> </v>
      </c>
      <c r="AN34" s="96"/>
      <c r="AO34" s="96"/>
      <c r="AP34" s="104" t="str">
        <f t="shared" si="6"/>
        <v xml:space="preserve"> </v>
      </c>
      <c r="AQ34" s="96"/>
      <c r="AR34" s="96"/>
      <c r="AS34" s="122"/>
      <c r="AT34" s="122"/>
      <c r="AU34" s="143"/>
      <c r="AV34" s="149"/>
      <c r="AW34" s="143"/>
      <c r="AX34" s="162"/>
      <c r="BA34" s="5">
        <v>30</v>
      </c>
      <c r="BB34" s="171">
        <v>5</v>
      </c>
      <c r="BC34" s="1">
        <f>G33</f>
        <v>0</v>
      </c>
      <c r="BE34" s="2" t="str">
        <f>M33</f>
        <v/>
      </c>
      <c r="BF34" s="2" t="str">
        <f>IF(P33="","",IF(P33=32,"φ30","φ"&amp;P33))</f>
        <v/>
      </c>
      <c r="BH34" s="178">
        <v>0.31</v>
      </c>
      <c r="BI34" s="4">
        <v>513</v>
      </c>
      <c r="BJ34" s="4">
        <v>191</v>
      </c>
      <c r="BK34" s="4">
        <v>72</v>
      </c>
      <c r="BL34" s="4">
        <v>26</v>
      </c>
      <c r="BM34" s="4">
        <v>12</v>
      </c>
      <c r="BN34" s="4">
        <v>3</v>
      </c>
      <c r="BO34" s="4">
        <v>1</v>
      </c>
    </row>
    <row r="35" spans="1:67" ht="11.1" customHeight="1">
      <c r="A35" s="10"/>
      <c r="B35" s="15" t="s">
        <v>26</v>
      </c>
      <c r="C35" s="22"/>
      <c r="D35" s="30"/>
      <c r="E35" s="40"/>
      <c r="F35" s="48"/>
      <c r="G35" s="30"/>
      <c r="H35" s="40"/>
      <c r="I35" s="48"/>
      <c r="J35" s="53" t="str">
        <f>IF(G35="","",DGET(BA$4:BB$54,"使用水量比",BC35:BC36))</f>
        <v/>
      </c>
      <c r="K35" s="55"/>
      <c r="L35" s="57"/>
      <c r="M35" s="59" t="str">
        <f>IF(J35="","",IF(D35/G35*J35&lt;3,ROUND(D35/G35*J35,2),IF(D35/G35*J35&lt;10,ROUND(D35/G35*J35,1),IF(D35/G35*J35&lt;30,ROUND(D35/G35*J35,0),ROUND(D35/G35*J35,-1)))))</f>
        <v/>
      </c>
      <c r="N35" s="61"/>
      <c r="O35" s="65"/>
      <c r="P35" s="30"/>
      <c r="Q35" s="40"/>
      <c r="R35" s="48"/>
      <c r="S35" s="71"/>
      <c r="T35" s="79"/>
      <c r="U35" s="85"/>
      <c r="V35" s="89"/>
      <c r="W35" s="95"/>
      <c r="X35" s="103" t="str">
        <f t="shared" si="0"/>
        <v xml:space="preserve"> </v>
      </c>
      <c r="Y35" s="95"/>
      <c r="Z35" s="95"/>
      <c r="AA35" s="103" t="str">
        <f t="shared" si="1"/>
        <v xml:space="preserve"> </v>
      </c>
      <c r="AB35" s="95"/>
      <c r="AC35" s="95"/>
      <c r="AD35" s="103" t="str">
        <f t="shared" si="2"/>
        <v xml:space="preserve"> </v>
      </c>
      <c r="AE35" s="95"/>
      <c r="AF35" s="95"/>
      <c r="AG35" s="103" t="str">
        <f t="shared" si="3"/>
        <v xml:space="preserve"> </v>
      </c>
      <c r="AH35" s="95"/>
      <c r="AI35" s="95"/>
      <c r="AJ35" s="103" t="str">
        <f t="shared" si="4"/>
        <v xml:space="preserve"> </v>
      </c>
      <c r="AK35" s="95"/>
      <c r="AL35" s="95"/>
      <c r="AM35" s="103" t="str">
        <f t="shared" si="5"/>
        <v xml:space="preserve"> </v>
      </c>
      <c r="AN35" s="95"/>
      <c r="AO35" s="95"/>
      <c r="AP35" s="103" t="str">
        <f t="shared" si="6"/>
        <v xml:space="preserve"> </v>
      </c>
      <c r="AQ35" s="95"/>
      <c r="AR35" s="95"/>
      <c r="AS35" s="121" t="str">
        <f>IF(SUM(V35:AR36)=0,"",SUM(V35:AR36)+S35)</f>
        <v/>
      </c>
      <c r="AT35" s="119" t="str">
        <f>IF(P35="","",DGET(BH$4:BO$400,BF36,BE35:BE36))</f>
        <v/>
      </c>
      <c r="AU35" s="142" t="str">
        <f>IF(AS35="","",ROUND(AS35*AT35/1000,2))</f>
        <v/>
      </c>
      <c r="AV35" s="148"/>
      <c r="AW35" s="142" t="str">
        <f>IF(AU35="","",ROUND(AU35+AV35,2))</f>
        <v/>
      </c>
      <c r="AX35" s="161"/>
      <c r="AY35" s="1" t="str">
        <f>IF(AX35="○",AW35,"")</f>
        <v/>
      </c>
      <c r="BA35" s="6">
        <v>31</v>
      </c>
      <c r="BB35" s="5">
        <v>5.0999999999999996</v>
      </c>
      <c r="BC35" s="168" t="s">
        <v>50</v>
      </c>
      <c r="BE35" s="2" t="s">
        <v>53</v>
      </c>
      <c r="BF35" s="2" t="s">
        <v>18</v>
      </c>
      <c r="BH35" s="178">
        <v>0.32</v>
      </c>
      <c r="BI35" s="4">
        <v>513</v>
      </c>
      <c r="BJ35" s="4">
        <v>202</v>
      </c>
      <c r="BK35" s="4">
        <v>72</v>
      </c>
      <c r="BL35" s="4">
        <v>26</v>
      </c>
      <c r="BM35" s="4">
        <v>13</v>
      </c>
      <c r="BN35" s="4">
        <v>3</v>
      </c>
      <c r="BO35" s="4">
        <v>1</v>
      </c>
    </row>
    <row r="36" spans="1:67" ht="11.1" customHeight="1">
      <c r="A36" s="11"/>
      <c r="B36" s="16"/>
      <c r="C36" s="23"/>
      <c r="D36" s="31"/>
      <c r="E36" s="41"/>
      <c r="F36" s="49"/>
      <c r="G36" s="31"/>
      <c r="H36" s="41"/>
      <c r="I36" s="49"/>
      <c r="J36" s="54"/>
      <c r="K36" s="56"/>
      <c r="L36" s="58"/>
      <c r="M36" s="60"/>
      <c r="N36" s="62"/>
      <c r="O36" s="66"/>
      <c r="P36" s="31"/>
      <c r="Q36" s="41"/>
      <c r="R36" s="49"/>
      <c r="S36" s="72"/>
      <c r="T36" s="80"/>
      <c r="U36" s="86"/>
      <c r="V36" s="90"/>
      <c r="W36" s="96"/>
      <c r="X36" s="104" t="str">
        <f t="shared" si="0"/>
        <v xml:space="preserve"> </v>
      </c>
      <c r="Y36" s="96"/>
      <c r="Z36" s="96"/>
      <c r="AA36" s="104" t="str">
        <f t="shared" si="1"/>
        <v xml:space="preserve"> </v>
      </c>
      <c r="AB36" s="96"/>
      <c r="AC36" s="96"/>
      <c r="AD36" s="104" t="str">
        <f t="shared" si="2"/>
        <v xml:space="preserve"> </v>
      </c>
      <c r="AE36" s="96"/>
      <c r="AF36" s="96"/>
      <c r="AG36" s="104" t="str">
        <f t="shared" si="3"/>
        <v xml:space="preserve"> </v>
      </c>
      <c r="AH36" s="96"/>
      <c r="AI36" s="96"/>
      <c r="AJ36" s="104" t="str">
        <f t="shared" si="4"/>
        <v xml:space="preserve"> </v>
      </c>
      <c r="AK36" s="96"/>
      <c r="AL36" s="96"/>
      <c r="AM36" s="104" t="str">
        <f t="shared" si="5"/>
        <v xml:space="preserve"> </v>
      </c>
      <c r="AN36" s="96"/>
      <c r="AO36" s="96"/>
      <c r="AP36" s="104" t="str">
        <f t="shared" si="6"/>
        <v xml:space="preserve"> </v>
      </c>
      <c r="AQ36" s="96"/>
      <c r="AR36" s="96"/>
      <c r="AS36" s="122"/>
      <c r="AT36" s="122"/>
      <c r="AU36" s="143"/>
      <c r="AV36" s="149"/>
      <c r="AW36" s="143"/>
      <c r="AX36" s="162"/>
      <c r="BA36" s="5">
        <v>32</v>
      </c>
      <c r="BB36" s="5">
        <v>5.2</v>
      </c>
      <c r="BC36" s="1">
        <f>G35</f>
        <v>0</v>
      </c>
      <c r="BE36" s="2" t="str">
        <f>M35</f>
        <v/>
      </c>
      <c r="BF36" s="2" t="str">
        <f>IF(P35="","",IF(P35=32,"φ30","φ"&amp;P35))</f>
        <v/>
      </c>
      <c r="BH36" s="178">
        <v>0.33</v>
      </c>
      <c r="BI36" s="4">
        <v>561</v>
      </c>
      <c r="BJ36" s="4">
        <v>213</v>
      </c>
      <c r="BK36" s="4">
        <v>79</v>
      </c>
      <c r="BL36" s="4">
        <v>29</v>
      </c>
      <c r="BM36" s="4">
        <v>13</v>
      </c>
      <c r="BN36" s="4">
        <v>3</v>
      </c>
      <c r="BO36" s="4">
        <v>1</v>
      </c>
    </row>
    <row r="37" spans="1:67" ht="11.1" customHeight="1">
      <c r="A37" s="10"/>
      <c r="B37" s="15" t="s">
        <v>26</v>
      </c>
      <c r="C37" s="22"/>
      <c r="D37" s="30"/>
      <c r="E37" s="40"/>
      <c r="F37" s="48"/>
      <c r="G37" s="30"/>
      <c r="H37" s="40"/>
      <c r="I37" s="48"/>
      <c r="J37" s="53" t="str">
        <f>IF(G37="","",DGET(BA$4:BB$54,"使用水量比",BC37:BC38))</f>
        <v/>
      </c>
      <c r="K37" s="55"/>
      <c r="L37" s="57"/>
      <c r="M37" s="59" t="str">
        <f>IF(J37="","",IF(D37/G37*J37&lt;3,ROUND(D37/G37*J37,2),IF(D37/G37*J37&lt;10,ROUND(D37/G37*J37,1),IF(D37/G37*J37&lt;30,ROUND(D37/G37*J37,0),ROUND(D37/G37*J37,-1)))))</f>
        <v/>
      </c>
      <c r="N37" s="61"/>
      <c r="O37" s="65"/>
      <c r="P37" s="30"/>
      <c r="Q37" s="40"/>
      <c r="R37" s="48"/>
      <c r="S37" s="71"/>
      <c r="T37" s="79"/>
      <c r="U37" s="85"/>
      <c r="V37" s="89"/>
      <c r="W37" s="95"/>
      <c r="X37" s="103" t="str">
        <f t="shared" si="0"/>
        <v xml:space="preserve"> </v>
      </c>
      <c r="Y37" s="95"/>
      <c r="Z37" s="95"/>
      <c r="AA37" s="103" t="str">
        <f t="shared" si="1"/>
        <v xml:space="preserve"> </v>
      </c>
      <c r="AB37" s="95"/>
      <c r="AC37" s="95"/>
      <c r="AD37" s="103" t="str">
        <f t="shared" si="2"/>
        <v xml:space="preserve"> </v>
      </c>
      <c r="AE37" s="95"/>
      <c r="AF37" s="95"/>
      <c r="AG37" s="103" t="str">
        <f t="shared" si="3"/>
        <v xml:space="preserve"> </v>
      </c>
      <c r="AH37" s="95"/>
      <c r="AI37" s="95"/>
      <c r="AJ37" s="103" t="str">
        <f t="shared" si="4"/>
        <v xml:space="preserve"> </v>
      </c>
      <c r="AK37" s="95"/>
      <c r="AL37" s="95"/>
      <c r="AM37" s="103" t="str">
        <f t="shared" si="5"/>
        <v xml:space="preserve"> </v>
      </c>
      <c r="AN37" s="95"/>
      <c r="AO37" s="95"/>
      <c r="AP37" s="103" t="str">
        <f t="shared" si="6"/>
        <v xml:space="preserve"> </v>
      </c>
      <c r="AQ37" s="95"/>
      <c r="AR37" s="95"/>
      <c r="AS37" s="121" t="str">
        <f>IF(SUM(V37:AR38)=0,"",SUM(V37:AR38)+S37)</f>
        <v/>
      </c>
      <c r="AT37" s="119" t="str">
        <f>IF(P37="","",DGET(BH$4:BO$400,BF38,BE37:BE38))</f>
        <v/>
      </c>
      <c r="AU37" s="142" t="str">
        <f>IF(AS37="","",ROUND(AS37*AT37/1000,2))</f>
        <v/>
      </c>
      <c r="AV37" s="148"/>
      <c r="AW37" s="142" t="str">
        <f>IF(AU37="","",ROUND(AU37+AV37,2))</f>
        <v/>
      </c>
      <c r="AX37" s="161"/>
      <c r="AY37" s="1" t="str">
        <f>IF(AX37="○",AW37,"")</f>
        <v/>
      </c>
      <c r="BA37" s="6">
        <v>33</v>
      </c>
      <c r="BB37" s="5">
        <v>5.3</v>
      </c>
      <c r="BC37" s="168" t="s">
        <v>50</v>
      </c>
      <c r="BE37" s="2" t="s">
        <v>53</v>
      </c>
      <c r="BF37" s="2" t="s">
        <v>18</v>
      </c>
      <c r="BH37" s="178">
        <v>0.34</v>
      </c>
      <c r="BI37" s="4">
        <v>612</v>
      </c>
      <c r="BJ37" s="4">
        <v>225</v>
      </c>
      <c r="BK37" s="4">
        <v>86</v>
      </c>
      <c r="BL37" s="4">
        <v>31</v>
      </c>
      <c r="BM37" s="4">
        <v>14</v>
      </c>
      <c r="BN37" s="4">
        <v>4</v>
      </c>
      <c r="BO37" s="4">
        <v>1</v>
      </c>
    </row>
    <row r="38" spans="1:67" ht="11.1" customHeight="1">
      <c r="A38" s="11"/>
      <c r="B38" s="16"/>
      <c r="C38" s="23"/>
      <c r="D38" s="31"/>
      <c r="E38" s="41"/>
      <c r="F38" s="49"/>
      <c r="G38" s="31"/>
      <c r="H38" s="41"/>
      <c r="I38" s="49"/>
      <c r="J38" s="54"/>
      <c r="K38" s="56"/>
      <c r="L38" s="58"/>
      <c r="M38" s="60"/>
      <c r="N38" s="62"/>
      <c r="O38" s="66"/>
      <c r="P38" s="31"/>
      <c r="Q38" s="41"/>
      <c r="R38" s="49"/>
      <c r="S38" s="72"/>
      <c r="T38" s="80"/>
      <c r="U38" s="86"/>
      <c r="V38" s="90"/>
      <c r="W38" s="96"/>
      <c r="X38" s="104" t="str">
        <f t="shared" si="0"/>
        <v xml:space="preserve"> </v>
      </c>
      <c r="Y38" s="96"/>
      <c r="Z38" s="96"/>
      <c r="AA38" s="104" t="str">
        <f t="shared" si="1"/>
        <v xml:space="preserve"> </v>
      </c>
      <c r="AB38" s="96"/>
      <c r="AC38" s="96"/>
      <c r="AD38" s="104" t="str">
        <f t="shared" si="2"/>
        <v xml:space="preserve"> </v>
      </c>
      <c r="AE38" s="96"/>
      <c r="AF38" s="96"/>
      <c r="AG38" s="104" t="str">
        <f t="shared" si="3"/>
        <v xml:space="preserve"> </v>
      </c>
      <c r="AH38" s="96"/>
      <c r="AI38" s="96"/>
      <c r="AJ38" s="104" t="str">
        <f t="shared" si="4"/>
        <v xml:space="preserve"> </v>
      </c>
      <c r="AK38" s="96"/>
      <c r="AL38" s="96"/>
      <c r="AM38" s="104" t="str">
        <f t="shared" si="5"/>
        <v xml:space="preserve"> </v>
      </c>
      <c r="AN38" s="96"/>
      <c r="AO38" s="96"/>
      <c r="AP38" s="104" t="str">
        <f t="shared" si="6"/>
        <v xml:space="preserve"> </v>
      </c>
      <c r="AQ38" s="96"/>
      <c r="AR38" s="96"/>
      <c r="AS38" s="122"/>
      <c r="AT38" s="122"/>
      <c r="AU38" s="143"/>
      <c r="AV38" s="149"/>
      <c r="AW38" s="143"/>
      <c r="AX38" s="162"/>
      <c r="BA38" s="5">
        <v>34</v>
      </c>
      <c r="BB38" s="5">
        <v>5.4</v>
      </c>
      <c r="BC38" s="1">
        <f>G37</f>
        <v>0</v>
      </c>
      <c r="BE38" s="2" t="str">
        <f>M37</f>
        <v/>
      </c>
      <c r="BF38" s="2" t="str">
        <f>IF(P37="","",IF(P37=32,"φ30","φ"&amp;P37))</f>
        <v/>
      </c>
      <c r="BH38" s="178">
        <v>0.35</v>
      </c>
      <c r="BI38" s="4">
        <v>612</v>
      </c>
      <c r="BJ38" s="4">
        <v>237</v>
      </c>
      <c r="BK38" s="4">
        <v>86</v>
      </c>
      <c r="BL38" s="4">
        <v>31</v>
      </c>
      <c r="BM38" s="4">
        <v>14</v>
      </c>
      <c r="BN38" s="4">
        <v>4</v>
      </c>
      <c r="BO38" s="4">
        <v>1</v>
      </c>
    </row>
    <row r="39" spans="1:67" ht="11.1" customHeight="1">
      <c r="A39" s="10"/>
      <c r="B39" s="15" t="s">
        <v>26</v>
      </c>
      <c r="C39" s="22"/>
      <c r="D39" s="30"/>
      <c r="E39" s="40"/>
      <c r="F39" s="48"/>
      <c r="G39" s="30"/>
      <c r="H39" s="40"/>
      <c r="I39" s="48"/>
      <c r="J39" s="53" t="str">
        <f>IF(G39="","",DGET(BA$4:BB$54,"使用水量比",BC39:BC40))</f>
        <v/>
      </c>
      <c r="K39" s="55"/>
      <c r="L39" s="57"/>
      <c r="M39" s="59" t="str">
        <f>IF(J39="","",IF(D39/G39*J39&lt;3,ROUND(D39/G39*J39,2),IF(D39/G39*J39&lt;10,ROUND(D39/G39*J39,1),IF(D39/G39*J39&lt;30,ROUND(D39/G39*J39,0),ROUND(D39/G39*J39,-1)))))</f>
        <v/>
      </c>
      <c r="N39" s="61"/>
      <c r="O39" s="65"/>
      <c r="P39" s="30"/>
      <c r="Q39" s="40"/>
      <c r="R39" s="48"/>
      <c r="S39" s="71"/>
      <c r="T39" s="79"/>
      <c r="U39" s="85"/>
      <c r="V39" s="89"/>
      <c r="W39" s="95"/>
      <c r="X39" s="103" t="str">
        <f t="shared" si="0"/>
        <v xml:space="preserve"> </v>
      </c>
      <c r="Y39" s="95"/>
      <c r="Z39" s="95"/>
      <c r="AA39" s="103" t="str">
        <f t="shared" si="1"/>
        <v xml:space="preserve"> </v>
      </c>
      <c r="AB39" s="95"/>
      <c r="AC39" s="95"/>
      <c r="AD39" s="103" t="str">
        <f t="shared" si="2"/>
        <v xml:space="preserve"> </v>
      </c>
      <c r="AE39" s="95"/>
      <c r="AF39" s="95"/>
      <c r="AG39" s="103" t="str">
        <f t="shared" si="3"/>
        <v xml:space="preserve"> </v>
      </c>
      <c r="AH39" s="95"/>
      <c r="AI39" s="95"/>
      <c r="AJ39" s="103" t="str">
        <f t="shared" si="4"/>
        <v xml:space="preserve"> </v>
      </c>
      <c r="AK39" s="95"/>
      <c r="AL39" s="95"/>
      <c r="AM39" s="103" t="str">
        <f t="shared" si="5"/>
        <v xml:space="preserve"> </v>
      </c>
      <c r="AN39" s="95"/>
      <c r="AO39" s="95"/>
      <c r="AP39" s="103" t="str">
        <f t="shared" si="6"/>
        <v xml:space="preserve"> </v>
      </c>
      <c r="AQ39" s="95"/>
      <c r="AR39" s="95"/>
      <c r="AS39" s="121" t="str">
        <f>IF(SUM(V39:AR40)=0,"",SUM(V39:AR40)+S39)</f>
        <v/>
      </c>
      <c r="AT39" s="119" t="str">
        <f>IF(P39="","",DGET(BH$4:BO$400,BF40,BE39:BE40))</f>
        <v/>
      </c>
      <c r="AU39" s="142" t="str">
        <f>IF(AS39="","",ROUND(AS39*AT39/1000,2))</f>
        <v/>
      </c>
      <c r="AV39" s="148"/>
      <c r="AW39" s="142" t="str">
        <f>IF(AU39="","",ROUND(AU39+AV39,2))</f>
        <v/>
      </c>
      <c r="AX39" s="161"/>
      <c r="AY39" s="1" t="str">
        <f>IF(AX39="○",AW39,"")</f>
        <v/>
      </c>
      <c r="BA39" s="6">
        <v>35</v>
      </c>
      <c r="BB39" s="5">
        <v>5.5</v>
      </c>
      <c r="BC39" s="168" t="s">
        <v>50</v>
      </c>
      <c r="BE39" s="2" t="s">
        <v>53</v>
      </c>
      <c r="BF39" s="2" t="s">
        <v>18</v>
      </c>
      <c r="BH39" s="178">
        <v>0.36</v>
      </c>
      <c r="BI39" s="4">
        <v>665</v>
      </c>
      <c r="BJ39" s="4">
        <v>249</v>
      </c>
      <c r="BK39" s="4">
        <v>93</v>
      </c>
      <c r="BL39" s="4">
        <v>34</v>
      </c>
      <c r="BM39" s="4">
        <v>15</v>
      </c>
      <c r="BN39" s="4">
        <v>4</v>
      </c>
      <c r="BO39" s="4">
        <v>1</v>
      </c>
    </row>
    <row r="40" spans="1:67" ht="11.1" customHeight="1">
      <c r="A40" s="11"/>
      <c r="B40" s="16"/>
      <c r="C40" s="23"/>
      <c r="D40" s="31"/>
      <c r="E40" s="41"/>
      <c r="F40" s="49"/>
      <c r="G40" s="31"/>
      <c r="H40" s="41"/>
      <c r="I40" s="49"/>
      <c r="J40" s="54"/>
      <c r="K40" s="56"/>
      <c r="L40" s="58"/>
      <c r="M40" s="60"/>
      <c r="N40" s="62"/>
      <c r="O40" s="66"/>
      <c r="P40" s="31"/>
      <c r="Q40" s="41"/>
      <c r="R40" s="49"/>
      <c r="S40" s="72"/>
      <c r="T40" s="80"/>
      <c r="U40" s="86"/>
      <c r="V40" s="90"/>
      <c r="W40" s="96"/>
      <c r="X40" s="104" t="str">
        <f t="shared" si="0"/>
        <v xml:space="preserve"> </v>
      </c>
      <c r="Y40" s="96"/>
      <c r="Z40" s="96"/>
      <c r="AA40" s="104" t="str">
        <f t="shared" si="1"/>
        <v xml:space="preserve"> </v>
      </c>
      <c r="AB40" s="96"/>
      <c r="AC40" s="96"/>
      <c r="AD40" s="104" t="str">
        <f t="shared" si="2"/>
        <v xml:space="preserve"> </v>
      </c>
      <c r="AE40" s="96"/>
      <c r="AF40" s="96"/>
      <c r="AG40" s="104" t="str">
        <f t="shared" si="3"/>
        <v xml:space="preserve"> </v>
      </c>
      <c r="AH40" s="96"/>
      <c r="AI40" s="96"/>
      <c r="AJ40" s="104" t="str">
        <f t="shared" si="4"/>
        <v xml:space="preserve"> </v>
      </c>
      <c r="AK40" s="96"/>
      <c r="AL40" s="96"/>
      <c r="AM40" s="104" t="str">
        <f t="shared" si="5"/>
        <v xml:space="preserve"> </v>
      </c>
      <c r="AN40" s="96"/>
      <c r="AO40" s="96"/>
      <c r="AP40" s="104" t="str">
        <f t="shared" si="6"/>
        <v xml:space="preserve"> </v>
      </c>
      <c r="AQ40" s="96"/>
      <c r="AR40" s="96"/>
      <c r="AS40" s="122"/>
      <c r="AT40" s="122"/>
      <c r="AU40" s="143"/>
      <c r="AV40" s="149"/>
      <c r="AW40" s="143"/>
      <c r="AX40" s="162"/>
      <c r="BA40" s="5">
        <v>36</v>
      </c>
      <c r="BB40" s="5">
        <v>5.6</v>
      </c>
      <c r="BC40" s="1">
        <f>G39</f>
        <v>0</v>
      </c>
      <c r="BE40" s="2" t="str">
        <f>M39</f>
        <v/>
      </c>
      <c r="BF40" s="2" t="str">
        <f>IF(P39="","",IF(P39=32,"φ30","φ"&amp;P39))</f>
        <v/>
      </c>
      <c r="BH40" s="178">
        <v>0.37</v>
      </c>
      <c r="BI40" s="4">
        <v>665</v>
      </c>
      <c r="BJ40" s="4">
        <v>261</v>
      </c>
      <c r="BK40" s="4">
        <v>93</v>
      </c>
      <c r="BL40" s="4">
        <v>34</v>
      </c>
      <c r="BM40" s="4">
        <v>15</v>
      </c>
      <c r="BN40" s="4">
        <v>4</v>
      </c>
      <c r="BO40" s="4">
        <v>1</v>
      </c>
    </row>
    <row r="41" spans="1:67" ht="11.1" customHeight="1">
      <c r="A41" s="10"/>
      <c r="B41" s="15" t="s">
        <v>26</v>
      </c>
      <c r="C41" s="22"/>
      <c r="D41" s="30"/>
      <c r="E41" s="40"/>
      <c r="F41" s="48"/>
      <c r="G41" s="30"/>
      <c r="H41" s="40"/>
      <c r="I41" s="48"/>
      <c r="J41" s="53" t="str">
        <f>IF(G41="","",DGET(BA$4:BB$54,"使用水量比",BC41:BC42))</f>
        <v/>
      </c>
      <c r="K41" s="55"/>
      <c r="L41" s="57"/>
      <c r="M41" s="59" t="str">
        <f>IF(J41="","",IF(D41/G41*J41&lt;3,ROUND(D41/G41*J41,2),IF(D41/G41*J41&lt;10,ROUND(D41/G41*J41,1),IF(D41/G41*J41&lt;30,ROUND(D41/G41*J41,0),ROUND(D41/G41*J41,-1)))))</f>
        <v/>
      </c>
      <c r="N41" s="61"/>
      <c r="O41" s="65"/>
      <c r="P41" s="30"/>
      <c r="Q41" s="40"/>
      <c r="R41" s="48"/>
      <c r="S41" s="71"/>
      <c r="T41" s="79"/>
      <c r="U41" s="85"/>
      <c r="V41" s="89"/>
      <c r="W41" s="95"/>
      <c r="X41" s="103" t="str">
        <f t="shared" si="0"/>
        <v xml:space="preserve"> </v>
      </c>
      <c r="Y41" s="95"/>
      <c r="Z41" s="95"/>
      <c r="AA41" s="103" t="str">
        <f t="shared" si="1"/>
        <v xml:space="preserve"> </v>
      </c>
      <c r="AB41" s="95"/>
      <c r="AC41" s="95"/>
      <c r="AD41" s="103" t="str">
        <f t="shared" si="2"/>
        <v xml:space="preserve"> </v>
      </c>
      <c r="AE41" s="95"/>
      <c r="AF41" s="95"/>
      <c r="AG41" s="103" t="str">
        <f t="shared" si="3"/>
        <v xml:space="preserve"> </v>
      </c>
      <c r="AH41" s="95"/>
      <c r="AI41" s="95"/>
      <c r="AJ41" s="103" t="str">
        <f t="shared" si="4"/>
        <v xml:space="preserve"> </v>
      </c>
      <c r="AK41" s="95"/>
      <c r="AL41" s="95"/>
      <c r="AM41" s="103" t="str">
        <f t="shared" si="5"/>
        <v xml:space="preserve"> </v>
      </c>
      <c r="AN41" s="95"/>
      <c r="AO41" s="95"/>
      <c r="AP41" s="103" t="str">
        <f t="shared" si="6"/>
        <v xml:space="preserve"> </v>
      </c>
      <c r="AQ41" s="95"/>
      <c r="AR41" s="95"/>
      <c r="AS41" s="121" t="str">
        <f>IF(SUM(V41:AR42)=0,"",SUM(V41:AR42)+S41)</f>
        <v/>
      </c>
      <c r="AT41" s="119" t="str">
        <f>IF(P41="","",DGET(BH$4:BO$400,BF42,BE41:BE42))</f>
        <v/>
      </c>
      <c r="AU41" s="142" t="str">
        <f>IF(AS41="","",ROUND(AS41*AT41/1000,2))</f>
        <v/>
      </c>
      <c r="AV41" s="148"/>
      <c r="AW41" s="142" t="str">
        <f>IF(AU41="","",ROUND(AU41+AV41,2))</f>
        <v/>
      </c>
      <c r="AX41" s="161"/>
      <c r="AY41" s="1" t="str">
        <f>IF(AX41="○",AW41,"")</f>
        <v/>
      </c>
      <c r="BA41" s="6">
        <v>37</v>
      </c>
      <c r="BB41" s="5">
        <v>5.7</v>
      </c>
      <c r="BC41" s="168" t="s">
        <v>50</v>
      </c>
      <c r="BE41" s="2" t="s">
        <v>53</v>
      </c>
      <c r="BF41" s="2" t="s">
        <v>18</v>
      </c>
      <c r="BH41" s="178">
        <v>0.38</v>
      </c>
      <c r="BI41" s="4">
        <v>720</v>
      </c>
      <c r="BJ41" s="4">
        <v>273</v>
      </c>
      <c r="BK41" s="4">
        <v>100</v>
      </c>
      <c r="BL41" s="4">
        <v>36</v>
      </c>
      <c r="BM41" s="4">
        <v>16</v>
      </c>
      <c r="BN41" s="4">
        <v>4</v>
      </c>
      <c r="BO41" s="4">
        <v>2</v>
      </c>
    </row>
    <row r="42" spans="1:67" ht="11.1" customHeight="1">
      <c r="A42" s="11"/>
      <c r="B42" s="16"/>
      <c r="C42" s="23"/>
      <c r="D42" s="31"/>
      <c r="E42" s="41"/>
      <c r="F42" s="49"/>
      <c r="G42" s="31"/>
      <c r="H42" s="41"/>
      <c r="I42" s="49"/>
      <c r="J42" s="54"/>
      <c r="K42" s="56"/>
      <c r="L42" s="58"/>
      <c r="M42" s="60"/>
      <c r="N42" s="62"/>
      <c r="O42" s="66"/>
      <c r="P42" s="31"/>
      <c r="Q42" s="41"/>
      <c r="R42" s="49"/>
      <c r="S42" s="72"/>
      <c r="T42" s="80"/>
      <c r="U42" s="86"/>
      <c r="V42" s="90"/>
      <c r="W42" s="96"/>
      <c r="X42" s="104" t="str">
        <f t="shared" si="0"/>
        <v xml:space="preserve"> </v>
      </c>
      <c r="Y42" s="96"/>
      <c r="Z42" s="96"/>
      <c r="AA42" s="104" t="str">
        <f t="shared" si="1"/>
        <v xml:space="preserve"> </v>
      </c>
      <c r="AB42" s="96"/>
      <c r="AC42" s="96"/>
      <c r="AD42" s="104" t="str">
        <f t="shared" si="2"/>
        <v xml:space="preserve"> </v>
      </c>
      <c r="AE42" s="96"/>
      <c r="AF42" s="96"/>
      <c r="AG42" s="104" t="str">
        <f t="shared" si="3"/>
        <v xml:space="preserve"> </v>
      </c>
      <c r="AH42" s="96"/>
      <c r="AI42" s="96"/>
      <c r="AJ42" s="104" t="str">
        <f t="shared" si="4"/>
        <v xml:space="preserve"> </v>
      </c>
      <c r="AK42" s="96"/>
      <c r="AL42" s="96"/>
      <c r="AM42" s="104" t="str">
        <f t="shared" si="5"/>
        <v xml:space="preserve"> </v>
      </c>
      <c r="AN42" s="96"/>
      <c r="AO42" s="96"/>
      <c r="AP42" s="104" t="str">
        <f t="shared" si="6"/>
        <v xml:space="preserve"> </v>
      </c>
      <c r="AQ42" s="96"/>
      <c r="AR42" s="96"/>
      <c r="AS42" s="122"/>
      <c r="AT42" s="122"/>
      <c r="AU42" s="143"/>
      <c r="AV42" s="149"/>
      <c r="AW42" s="143"/>
      <c r="AX42" s="162"/>
      <c r="BA42" s="5">
        <v>38</v>
      </c>
      <c r="BB42" s="5">
        <v>5.8</v>
      </c>
      <c r="BC42" s="1">
        <f>G41</f>
        <v>0</v>
      </c>
      <c r="BE42" s="2" t="str">
        <f>M41</f>
        <v/>
      </c>
      <c r="BF42" s="2" t="str">
        <f>IF(P41="","",IF(P41=32,"φ30","φ"&amp;P41))</f>
        <v/>
      </c>
      <c r="BH42" s="178">
        <v>0.39</v>
      </c>
      <c r="BI42" s="4">
        <v>777</v>
      </c>
      <c r="BJ42" s="4">
        <v>286</v>
      </c>
      <c r="BK42" s="4">
        <v>108</v>
      </c>
      <c r="BL42" s="4">
        <v>39</v>
      </c>
      <c r="BM42" s="4">
        <v>17</v>
      </c>
      <c r="BN42" s="4">
        <v>5</v>
      </c>
      <c r="BO42" s="4">
        <v>2</v>
      </c>
    </row>
    <row r="43" spans="1:67" ht="11.1" customHeight="1">
      <c r="A43" s="10"/>
      <c r="B43" s="15" t="s">
        <v>26</v>
      </c>
      <c r="C43" s="22"/>
      <c r="D43" s="30"/>
      <c r="E43" s="40"/>
      <c r="F43" s="48"/>
      <c r="G43" s="30"/>
      <c r="H43" s="40"/>
      <c r="I43" s="48"/>
      <c r="J43" s="53" t="str">
        <f>IF(G43="","",DGET(BA$4:BB$54,"使用水量比",BC43:BC44))</f>
        <v/>
      </c>
      <c r="K43" s="55"/>
      <c r="L43" s="57"/>
      <c r="M43" s="59" t="str">
        <f>IF(J43="","",IF(D43/G43*J43&lt;3,ROUND(D43/G43*J43,2),IF(D43/G43*J43&lt;10,ROUND(D43/G43*J43,1),IF(D43/G43*J43&lt;30,ROUND(D43/G43*J43,0),ROUND(D43/G43*J43,-1)))))</f>
        <v/>
      </c>
      <c r="N43" s="61"/>
      <c r="O43" s="65"/>
      <c r="P43" s="30"/>
      <c r="Q43" s="40"/>
      <c r="R43" s="48"/>
      <c r="S43" s="71"/>
      <c r="T43" s="79"/>
      <c r="U43" s="85"/>
      <c r="V43" s="89"/>
      <c r="W43" s="95"/>
      <c r="X43" s="103" t="str">
        <f t="shared" si="0"/>
        <v xml:space="preserve"> </v>
      </c>
      <c r="Y43" s="95"/>
      <c r="Z43" s="95"/>
      <c r="AA43" s="103" t="str">
        <f t="shared" si="1"/>
        <v xml:space="preserve"> </v>
      </c>
      <c r="AB43" s="95"/>
      <c r="AC43" s="95"/>
      <c r="AD43" s="103" t="str">
        <f t="shared" si="2"/>
        <v xml:space="preserve"> </v>
      </c>
      <c r="AE43" s="95"/>
      <c r="AF43" s="95"/>
      <c r="AG43" s="103" t="str">
        <f t="shared" si="3"/>
        <v xml:space="preserve"> </v>
      </c>
      <c r="AH43" s="95"/>
      <c r="AI43" s="95"/>
      <c r="AJ43" s="103" t="str">
        <f t="shared" si="4"/>
        <v xml:space="preserve"> </v>
      </c>
      <c r="AK43" s="95"/>
      <c r="AL43" s="95"/>
      <c r="AM43" s="103" t="str">
        <f t="shared" si="5"/>
        <v xml:space="preserve"> </v>
      </c>
      <c r="AN43" s="95"/>
      <c r="AO43" s="95"/>
      <c r="AP43" s="103" t="str">
        <f t="shared" si="6"/>
        <v xml:space="preserve"> </v>
      </c>
      <c r="AQ43" s="95"/>
      <c r="AR43" s="95"/>
      <c r="AS43" s="121" t="str">
        <f>IF(SUM(V43:AR44)=0,"",SUM(V43:AR44)+S43)</f>
        <v/>
      </c>
      <c r="AT43" s="119" t="str">
        <f>IF(P43="","",DGET(BH$4:BO$400,BF44,BE43:BE44))</f>
        <v/>
      </c>
      <c r="AU43" s="142" t="str">
        <f>IF(AS43="","",ROUND(AS43*AT43/1000,2))</f>
        <v/>
      </c>
      <c r="AV43" s="148"/>
      <c r="AW43" s="142" t="str">
        <f>IF(AU43="","",ROUND(AU43+AV43,2))</f>
        <v/>
      </c>
      <c r="AX43" s="161"/>
      <c r="AY43" s="1" t="str">
        <f>IF(AX43="○",AW43,"")</f>
        <v/>
      </c>
      <c r="BA43" s="6">
        <v>39</v>
      </c>
      <c r="BB43" s="5">
        <v>5.9</v>
      </c>
      <c r="BC43" s="168" t="s">
        <v>50</v>
      </c>
      <c r="BE43" s="2" t="s">
        <v>53</v>
      </c>
      <c r="BF43" s="2" t="s">
        <v>18</v>
      </c>
      <c r="BH43" s="178">
        <v>0.4</v>
      </c>
      <c r="BI43" s="4">
        <v>777</v>
      </c>
      <c r="BJ43" s="4">
        <v>299</v>
      </c>
      <c r="BK43" s="4">
        <v>108</v>
      </c>
      <c r="BL43" s="4">
        <v>39</v>
      </c>
      <c r="BM43" s="4">
        <v>17</v>
      </c>
      <c r="BN43" s="4">
        <v>5</v>
      </c>
      <c r="BO43" s="4">
        <v>2</v>
      </c>
    </row>
    <row r="44" spans="1:67" ht="11.1" customHeight="1">
      <c r="A44" s="11"/>
      <c r="B44" s="16"/>
      <c r="C44" s="23"/>
      <c r="D44" s="31"/>
      <c r="E44" s="41"/>
      <c r="F44" s="49"/>
      <c r="G44" s="31"/>
      <c r="H44" s="41"/>
      <c r="I44" s="49"/>
      <c r="J44" s="54"/>
      <c r="K44" s="56"/>
      <c r="L44" s="58"/>
      <c r="M44" s="60"/>
      <c r="N44" s="62"/>
      <c r="O44" s="66"/>
      <c r="P44" s="31"/>
      <c r="Q44" s="41"/>
      <c r="R44" s="49"/>
      <c r="S44" s="72"/>
      <c r="T44" s="80"/>
      <c r="U44" s="86"/>
      <c r="V44" s="90"/>
      <c r="W44" s="96"/>
      <c r="X44" s="104" t="str">
        <f t="shared" si="0"/>
        <v xml:space="preserve"> </v>
      </c>
      <c r="Y44" s="96"/>
      <c r="Z44" s="96"/>
      <c r="AA44" s="104" t="str">
        <f t="shared" si="1"/>
        <v xml:space="preserve"> </v>
      </c>
      <c r="AB44" s="96"/>
      <c r="AC44" s="96"/>
      <c r="AD44" s="104" t="str">
        <f t="shared" si="2"/>
        <v xml:space="preserve"> </v>
      </c>
      <c r="AE44" s="96"/>
      <c r="AF44" s="96"/>
      <c r="AG44" s="104" t="str">
        <f t="shared" si="3"/>
        <v xml:space="preserve"> </v>
      </c>
      <c r="AH44" s="96"/>
      <c r="AI44" s="96"/>
      <c r="AJ44" s="104" t="str">
        <f t="shared" si="4"/>
        <v xml:space="preserve"> </v>
      </c>
      <c r="AK44" s="96"/>
      <c r="AL44" s="96"/>
      <c r="AM44" s="104" t="str">
        <f t="shared" si="5"/>
        <v xml:space="preserve"> </v>
      </c>
      <c r="AN44" s="96"/>
      <c r="AO44" s="96"/>
      <c r="AP44" s="104" t="str">
        <f t="shared" si="6"/>
        <v xml:space="preserve"> </v>
      </c>
      <c r="AQ44" s="96"/>
      <c r="AR44" s="96"/>
      <c r="AS44" s="122"/>
      <c r="AT44" s="122"/>
      <c r="AU44" s="143"/>
      <c r="AV44" s="149"/>
      <c r="AW44" s="143"/>
      <c r="AX44" s="162"/>
      <c r="BA44" s="5">
        <v>40</v>
      </c>
      <c r="BB44" s="171">
        <v>6</v>
      </c>
      <c r="BC44" s="1">
        <f>G43</f>
        <v>0</v>
      </c>
      <c r="BE44" s="2" t="str">
        <f>M43</f>
        <v/>
      </c>
      <c r="BF44" s="2" t="str">
        <f>IF(P43="","",IF(P43=32,"φ30","φ"&amp;P43))</f>
        <v/>
      </c>
      <c r="BH44" s="178">
        <v>0.41</v>
      </c>
      <c r="BI44" s="4">
        <v>836</v>
      </c>
      <c r="BJ44" s="4">
        <v>313</v>
      </c>
      <c r="BK44" s="4">
        <v>116</v>
      </c>
      <c r="BL44" s="4">
        <v>42</v>
      </c>
      <c r="BM44" s="4">
        <v>18</v>
      </c>
      <c r="BN44" s="4">
        <v>5</v>
      </c>
      <c r="BO44" s="4">
        <v>2</v>
      </c>
    </row>
    <row r="45" spans="1:67" ht="11.1" customHeight="1">
      <c r="A45" s="8" t="s">
        <v>43</v>
      </c>
      <c r="B45" s="15"/>
      <c r="C45" s="20"/>
      <c r="D45" s="29"/>
      <c r="E45" s="39"/>
      <c r="F45" s="47"/>
      <c r="G45" s="29"/>
      <c r="H45" s="39"/>
      <c r="I45" s="47"/>
      <c r="J45" s="29"/>
      <c r="K45" s="39"/>
      <c r="L45" s="47"/>
      <c r="M45" s="29"/>
      <c r="N45" s="39"/>
      <c r="O45" s="47"/>
      <c r="P45" s="29"/>
      <c r="Q45" s="39"/>
      <c r="R45" s="47"/>
      <c r="S45" s="53"/>
      <c r="T45" s="55"/>
      <c r="U45" s="57"/>
      <c r="V45" s="91"/>
      <c r="W45" s="98"/>
      <c r="X45" s="105"/>
      <c r="Y45" s="98"/>
      <c r="Z45" s="98"/>
      <c r="AA45" s="105"/>
      <c r="AB45" s="98"/>
      <c r="AC45" s="98"/>
      <c r="AD45" s="105"/>
      <c r="AE45" s="112" t="s">
        <v>95</v>
      </c>
      <c r="AF45" s="112"/>
      <c r="AG45" s="112"/>
      <c r="AH45" s="112"/>
      <c r="AI45" s="112"/>
      <c r="AJ45" s="112"/>
      <c r="AK45" s="112"/>
      <c r="AL45" s="112"/>
      <c r="AM45" s="112"/>
      <c r="AN45" s="112">
        <f>+SUM(AS5:AS44)+V45+Y45</f>
        <v>0</v>
      </c>
      <c r="AO45" s="112"/>
      <c r="AP45" s="112"/>
      <c r="AQ45" s="112"/>
      <c r="AR45" s="112"/>
      <c r="AS45" s="124" t="s">
        <v>45</v>
      </c>
      <c r="AT45" s="132"/>
      <c r="AU45" s="132"/>
      <c r="AV45" s="150"/>
      <c r="AW45" s="29" t="str">
        <f>IF(D61="",IF(SUM(AY7:AY44)=0,"",ROUND(SUM(AY7:AY44),2)),"")</f>
        <v/>
      </c>
      <c r="AX45" s="47"/>
      <c r="BA45" s="6">
        <v>41</v>
      </c>
      <c r="BB45" s="5">
        <v>6.1</v>
      </c>
      <c r="BC45" s="168"/>
      <c r="BH45" s="178">
        <v>0.42</v>
      </c>
      <c r="BI45" s="4">
        <v>836</v>
      </c>
      <c r="BJ45" s="4">
        <v>326</v>
      </c>
      <c r="BK45" s="4">
        <v>116</v>
      </c>
      <c r="BL45" s="4">
        <v>42</v>
      </c>
      <c r="BM45" s="4">
        <v>18</v>
      </c>
      <c r="BN45" s="4">
        <v>5</v>
      </c>
      <c r="BO45" s="4">
        <v>2</v>
      </c>
    </row>
    <row r="46" spans="1:67" ht="11.1" customHeight="1">
      <c r="A46" s="9"/>
      <c r="B46" s="16"/>
      <c r="C46" s="21"/>
      <c r="D46" s="32"/>
      <c r="E46" s="42"/>
      <c r="F46" s="50"/>
      <c r="G46" s="32"/>
      <c r="H46" s="42"/>
      <c r="I46" s="50"/>
      <c r="J46" s="32"/>
      <c r="K46" s="42"/>
      <c r="L46" s="50"/>
      <c r="M46" s="32"/>
      <c r="N46" s="42"/>
      <c r="O46" s="50"/>
      <c r="P46" s="32"/>
      <c r="Q46" s="42"/>
      <c r="R46" s="50"/>
      <c r="S46" s="54"/>
      <c r="T46" s="56"/>
      <c r="U46" s="58"/>
      <c r="V46" s="92"/>
      <c r="W46" s="99"/>
      <c r="X46" s="106"/>
      <c r="Y46" s="99"/>
      <c r="Z46" s="99"/>
      <c r="AA46" s="106"/>
      <c r="AB46" s="99"/>
      <c r="AC46" s="99"/>
      <c r="AD46" s="106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25"/>
      <c r="AT46" s="133"/>
      <c r="AU46" s="133"/>
      <c r="AV46" s="151"/>
      <c r="AW46" s="32"/>
      <c r="AX46" s="50"/>
      <c r="BA46" s="5">
        <v>42</v>
      </c>
      <c r="BB46" s="5">
        <v>6.2</v>
      </c>
      <c r="BH46" s="178">
        <v>0.43</v>
      </c>
      <c r="BI46" s="4">
        <v>897</v>
      </c>
      <c r="BJ46" s="4">
        <v>340</v>
      </c>
      <c r="BK46" s="4">
        <v>124</v>
      </c>
      <c r="BL46" s="4">
        <v>45</v>
      </c>
      <c r="BM46" s="4">
        <v>20</v>
      </c>
      <c r="BN46" s="4">
        <v>5</v>
      </c>
      <c r="BO46" s="4">
        <v>2</v>
      </c>
    </row>
    <row r="47" spans="1:67" ht="11.1" customHeight="1">
      <c r="A47" s="8"/>
      <c r="B47" s="15"/>
      <c r="C47" s="20"/>
      <c r="D47" s="8"/>
      <c r="E47" s="15"/>
      <c r="F47" s="20"/>
      <c r="G47" s="8"/>
      <c r="H47" s="15"/>
      <c r="I47" s="20"/>
      <c r="J47" s="8"/>
      <c r="K47" s="15"/>
      <c r="L47" s="20"/>
      <c r="M47" s="8"/>
      <c r="N47" s="15"/>
      <c r="O47" s="20"/>
      <c r="P47" s="8"/>
      <c r="Q47" s="15"/>
      <c r="R47" s="20"/>
      <c r="S47" s="73"/>
      <c r="T47" s="81"/>
      <c r="U47" s="87"/>
      <c r="V47" s="91"/>
      <c r="W47" s="98"/>
      <c r="X47" s="105"/>
      <c r="Y47" s="98"/>
      <c r="Z47" s="98"/>
      <c r="AA47" s="105"/>
      <c r="AB47" s="98"/>
      <c r="AC47" s="98"/>
      <c r="AD47" s="105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105"/>
      <c r="AQ47" s="98"/>
      <c r="AR47" s="98"/>
      <c r="AS47" s="124" t="s">
        <v>66</v>
      </c>
      <c r="AT47" s="132"/>
      <c r="AU47" s="132"/>
      <c r="AV47" s="150"/>
      <c r="AW47" s="59" t="str">
        <f>IF(AW45="","",ROUND(AW45*1.1,2))</f>
        <v/>
      </c>
      <c r="AX47" s="65"/>
      <c r="BA47" s="6">
        <v>43</v>
      </c>
      <c r="BB47" s="5">
        <v>6.3</v>
      </c>
      <c r="BH47" s="178">
        <v>0.44</v>
      </c>
      <c r="BI47" s="4">
        <v>960</v>
      </c>
      <c r="BJ47" s="4">
        <v>354</v>
      </c>
      <c r="BK47" s="4">
        <v>132</v>
      </c>
      <c r="BL47" s="4">
        <v>48</v>
      </c>
      <c r="BM47" s="4">
        <v>21</v>
      </c>
      <c r="BN47" s="4">
        <v>6</v>
      </c>
      <c r="BO47" s="4">
        <v>2</v>
      </c>
    </row>
    <row r="48" spans="1:67" ht="11.1" customHeight="1">
      <c r="A48" s="9"/>
      <c r="B48" s="16"/>
      <c r="C48" s="21"/>
      <c r="D48" s="9"/>
      <c r="E48" s="16"/>
      <c r="F48" s="21"/>
      <c r="G48" s="9"/>
      <c r="H48" s="16"/>
      <c r="I48" s="21"/>
      <c r="J48" s="9"/>
      <c r="K48" s="16"/>
      <c r="L48" s="21"/>
      <c r="M48" s="9"/>
      <c r="N48" s="16"/>
      <c r="O48" s="21"/>
      <c r="P48" s="9"/>
      <c r="Q48" s="16"/>
      <c r="R48" s="21"/>
      <c r="S48" s="74"/>
      <c r="T48" s="82"/>
      <c r="U48" s="88"/>
      <c r="V48" s="92"/>
      <c r="W48" s="99"/>
      <c r="X48" s="106"/>
      <c r="Y48" s="99"/>
      <c r="Z48" s="99"/>
      <c r="AA48" s="106"/>
      <c r="AB48" s="99"/>
      <c r="AC48" s="99"/>
      <c r="AD48" s="106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106"/>
      <c r="AQ48" s="99"/>
      <c r="AR48" s="99"/>
      <c r="AS48" s="125"/>
      <c r="AT48" s="133"/>
      <c r="AU48" s="133"/>
      <c r="AV48" s="151"/>
      <c r="AW48" s="60"/>
      <c r="AX48" s="66"/>
      <c r="BA48" s="5">
        <v>44</v>
      </c>
      <c r="BB48" s="5">
        <v>6.4</v>
      </c>
      <c r="BH48" s="178">
        <v>0.45</v>
      </c>
      <c r="BI48" s="4">
        <v>960</v>
      </c>
      <c r="BJ48" s="4">
        <v>369</v>
      </c>
      <c r="BK48" s="4">
        <v>132</v>
      </c>
      <c r="BL48" s="4">
        <v>48</v>
      </c>
      <c r="BM48" s="4">
        <v>21</v>
      </c>
      <c r="BN48" s="4">
        <v>6</v>
      </c>
      <c r="BO48" s="4">
        <v>2</v>
      </c>
    </row>
    <row r="49" spans="1:67" ht="9" customHeight="1">
      <c r="A49" s="8" t="s">
        <v>17</v>
      </c>
      <c r="B49" s="15"/>
      <c r="C49" s="20"/>
      <c r="D49" s="29"/>
      <c r="E49" s="15">
        <v>1</v>
      </c>
      <c r="F49" s="15"/>
      <c r="G49" s="15"/>
      <c r="H49" s="51">
        <v>2</v>
      </c>
      <c r="I49" s="15"/>
      <c r="J49" s="15"/>
      <c r="K49" s="15">
        <v>3</v>
      </c>
      <c r="L49" s="15"/>
      <c r="M49" s="15"/>
      <c r="N49" s="63">
        <v>4</v>
      </c>
      <c r="O49" s="63"/>
      <c r="P49" s="63"/>
      <c r="Q49" s="63">
        <v>5</v>
      </c>
      <c r="R49" s="15"/>
      <c r="S49" s="15"/>
      <c r="T49" s="63">
        <v>6</v>
      </c>
      <c r="U49" s="63"/>
      <c r="V49" s="93"/>
      <c r="W49" s="100">
        <v>7</v>
      </c>
      <c r="X49" s="63"/>
      <c r="Y49" s="63"/>
      <c r="Z49" s="63">
        <v>8</v>
      </c>
      <c r="AA49" s="63"/>
      <c r="AB49" s="63"/>
      <c r="AC49" s="63">
        <v>9</v>
      </c>
      <c r="AD49" s="107"/>
      <c r="AE49" s="110"/>
      <c r="AF49" s="63">
        <v>10</v>
      </c>
      <c r="AG49" s="63"/>
      <c r="AH49" s="107"/>
      <c r="AI49" s="15">
        <v>15</v>
      </c>
      <c r="AJ49" s="15"/>
      <c r="AK49" s="107"/>
      <c r="AL49" s="110"/>
      <c r="AM49" s="63">
        <v>20</v>
      </c>
      <c r="AN49" s="63"/>
      <c r="AO49" s="107"/>
      <c r="AP49" s="15">
        <v>30</v>
      </c>
      <c r="AQ49" s="15"/>
      <c r="AR49" s="116"/>
      <c r="AS49" s="124" t="s">
        <v>54</v>
      </c>
      <c r="AT49" s="134"/>
      <c r="AU49" s="134"/>
      <c r="AV49" s="152"/>
      <c r="AW49" s="59" t="str">
        <f>IF(AW45="","",AW47)</f>
        <v/>
      </c>
      <c r="AX49" s="47"/>
      <c r="BA49" s="6">
        <v>45</v>
      </c>
      <c r="BB49" s="5">
        <v>6.5</v>
      </c>
      <c r="BH49" s="178">
        <v>0.46</v>
      </c>
      <c r="BI49" s="4">
        <v>1025</v>
      </c>
      <c r="BJ49" s="4">
        <v>383</v>
      </c>
      <c r="BK49" s="4">
        <v>141</v>
      </c>
      <c r="BL49" s="4">
        <v>51</v>
      </c>
      <c r="BM49" s="4">
        <v>22</v>
      </c>
      <c r="BN49" s="4">
        <v>6</v>
      </c>
      <c r="BO49" s="4">
        <v>2</v>
      </c>
    </row>
    <row r="50" spans="1:67" ht="9" customHeight="1">
      <c r="A50" s="12"/>
      <c r="B50" s="17"/>
      <c r="C50" s="24"/>
      <c r="D50" s="33"/>
      <c r="E50" s="17"/>
      <c r="F50" s="17"/>
      <c r="G50" s="17"/>
      <c r="H50" s="52"/>
      <c r="I50" s="17"/>
      <c r="J50" s="17"/>
      <c r="K50" s="17"/>
      <c r="L50" s="17"/>
      <c r="M50" s="17"/>
      <c r="N50" s="64"/>
      <c r="O50" s="64"/>
      <c r="P50" s="64"/>
      <c r="Q50" s="64"/>
      <c r="R50" s="17"/>
      <c r="S50" s="17"/>
      <c r="T50" s="64"/>
      <c r="U50" s="64"/>
      <c r="V50" s="64"/>
      <c r="W50" s="101"/>
      <c r="X50" s="64"/>
      <c r="Y50" s="64"/>
      <c r="Z50" s="64"/>
      <c r="AA50" s="64"/>
      <c r="AB50" s="64"/>
      <c r="AC50" s="64"/>
      <c r="AD50" s="17"/>
      <c r="AE50" s="17"/>
      <c r="AF50" s="64"/>
      <c r="AG50" s="64"/>
      <c r="AH50" s="17"/>
      <c r="AI50" s="17"/>
      <c r="AJ50" s="17"/>
      <c r="AK50" s="17"/>
      <c r="AL50" s="17"/>
      <c r="AM50" s="64"/>
      <c r="AN50" s="64"/>
      <c r="AO50" s="17"/>
      <c r="AP50" s="17"/>
      <c r="AQ50" s="17"/>
      <c r="AR50" s="24"/>
      <c r="AS50" s="126"/>
      <c r="AT50" s="135"/>
      <c r="AU50" s="135"/>
      <c r="AV50" s="153"/>
      <c r="AW50" s="33"/>
      <c r="AX50" s="163"/>
      <c r="BA50" s="5">
        <v>46</v>
      </c>
      <c r="BB50" s="5">
        <v>6.6</v>
      </c>
      <c r="BH50" s="178">
        <v>0.47</v>
      </c>
      <c r="BI50" s="4">
        <v>1025</v>
      </c>
      <c r="BJ50" s="4">
        <v>398</v>
      </c>
      <c r="BK50" s="4">
        <v>141</v>
      </c>
      <c r="BL50" s="4">
        <v>51</v>
      </c>
      <c r="BM50" s="4">
        <v>22</v>
      </c>
      <c r="BN50" s="4">
        <v>6</v>
      </c>
      <c r="BO50" s="4">
        <v>2</v>
      </c>
    </row>
    <row r="51" spans="1:67" ht="7.5" customHeight="1">
      <c r="A51" s="12"/>
      <c r="B51" s="17"/>
      <c r="C51" s="24"/>
      <c r="D51" s="1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24"/>
      <c r="AS51" s="127"/>
      <c r="AT51" s="136"/>
      <c r="AU51" s="136"/>
      <c r="AV51" s="154"/>
      <c r="AW51" s="32"/>
      <c r="AX51" s="50"/>
      <c r="BA51" s="6">
        <v>47</v>
      </c>
      <c r="BB51" s="5">
        <v>6.7</v>
      </c>
      <c r="BH51" s="178">
        <v>0.48</v>
      </c>
      <c r="BI51" s="4">
        <v>1091</v>
      </c>
      <c r="BJ51" s="4">
        <v>413</v>
      </c>
      <c r="BK51" s="4">
        <v>150</v>
      </c>
      <c r="BL51" s="4">
        <v>54</v>
      </c>
      <c r="BM51" s="4">
        <v>24</v>
      </c>
      <c r="BN51" s="4">
        <v>6</v>
      </c>
      <c r="BO51" s="4">
        <v>2</v>
      </c>
    </row>
    <row r="52" spans="1:67" ht="7.5" customHeight="1">
      <c r="A52" s="8" t="s">
        <v>41</v>
      </c>
      <c r="B52" s="15"/>
      <c r="C52" s="20"/>
      <c r="D52" s="8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20"/>
      <c r="AS52" s="128" t="s">
        <v>47</v>
      </c>
      <c r="AT52" s="63"/>
      <c r="AU52" s="63"/>
      <c r="AV52" s="63"/>
      <c r="AW52" s="63"/>
      <c r="AX52" s="164"/>
      <c r="BA52" s="5">
        <v>48</v>
      </c>
      <c r="BB52" s="5">
        <v>6.8</v>
      </c>
      <c r="BH52" s="178">
        <v>0.49</v>
      </c>
      <c r="BI52" s="4">
        <v>1160</v>
      </c>
      <c r="BJ52" s="4">
        <v>429</v>
      </c>
      <c r="BK52" s="4">
        <v>159</v>
      </c>
      <c r="BL52" s="4">
        <v>57</v>
      </c>
      <c r="BM52" s="4">
        <v>25</v>
      </c>
      <c r="BN52" s="4">
        <v>7</v>
      </c>
      <c r="BO52" s="4">
        <v>2</v>
      </c>
    </row>
    <row r="53" spans="1:67" ht="9" customHeight="1">
      <c r="A53" s="12"/>
      <c r="B53" s="17"/>
      <c r="C53" s="24"/>
      <c r="D53" s="34"/>
      <c r="E53" s="45">
        <v>1</v>
      </c>
      <c r="F53" s="45"/>
      <c r="G53" s="45"/>
      <c r="H53" s="45">
        <v>1.4</v>
      </c>
      <c r="I53" s="45"/>
      <c r="J53" s="45"/>
      <c r="K53" s="45">
        <v>1.7</v>
      </c>
      <c r="L53" s="45"/>
      <c r="M53" s="45"/>
      <c r="N53" s="45">
        <v>2</v>
      </c>
      <c r="O53" s="45"/>
      <c r="P53" s="45"/>
      <c r="Q53" s="45">
        <v>2.2000000000000002</v>
      </c>
      <c r="R53" s="45"/>
      <c r="S53" s="75"/>
      <c r="T53" s="45">
        <v>2.4</v>
      </c>
      <c r="U53" s="45"/>
      <c r="V53" s="45"/>
      <c r="W53" s="45">
        <v>2.6</v>
      </c>
      <c r="X53" s="45"/>
      <c r="Y53" s="45"/>
      <c r="Z53" s="45">
        <v>2.8</v>
      </c>
      <c r="AA53" s="45"/>
      <c r="AB53" s="45"/>
      <c r="AC53" s="45">
        <v>2.9</v>
      </c>
      <c r="AD53" s="45"/>
      <c r="AE53" s="45"/>
      <c r="AF53" s="45">
        <v>3</v>
      </c>
      <c r="AG53" s="45"/>
      <c r="AH53" s="45"/>
      <c r="AI53" s="75">
        <v>3.5</v>
      </c>
      <c r="AJ53" s="75"/>
      <c r="AK53" s="45"/>
      <c r="AL53" s="45"/>
      <c r="AM53" s="45">
        <v>4</v>
      </c>
      <c r="AN53" s="45"/>
      <c r="AO53" s="45"/>
      <c r="AP53" s="75">
        <v>5</v>
      </c>
      <c r="AQ53" s="75"/>
      <c r="AR53" s="117"/>
      <c r="AS53" s="129"/>
      <c r="AT53" s="64"/>
      <c r="AU53" s="64"/>
      <c r="AV53" s="64"/>
      <c r="AW53" s="64"/>
      <c r="AX53" s="165"/>
      <c r="BA53" s="6">
        <v>49</v>
      </c>
      <c r="BB53" s="5">
        <v>6.9</v>
      </c>
      <c r="BH53" s="178">
        <v>0.5</v>
      </c>
      <c r="BI53" s="4">
        <v>1160</v>
      </c>
      <c r="BJ53" s="4">
        <v>445</v>
      </c>
      <c r="BK53" s="4">
        <v>159</v>
      </c>
      <c r="BL53" s="4">
        <v>57</v>
      </c>
      <c r="BM53" s="4">
        <v>25</v>
      </c>
      <c r="BN53" s="4">
        <v>7</v>
      </c>
      <c r="BO53" s="4">
        <v>2</v>
      </c>
    </row>
    <row r="54" spans="1:67" ht="11.25" customHeight="1">
      <c r="A54" s="9"/>
      <c r="B54" s="16"/>
      <c r="C54" s="21"/>
      <c r="D54" s="3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7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76"/>
      <c r="AJ54" s="76"/>
      <c r="AK54" s="46"/>
      <c r="AL54" s="46"/>
      <c r="AM54" s="46"/>
      <c r="AN54" s="46"/>
      <c r="AO54" s="46"/>
      <c r="AP54" s="76"/>
      <c r="AQ54" s="76"/>
      <c r="AR54" s="118"/>
      <c r="AS54" s="130"/>
      <c r="AT54" s="27"/>
      <c r="AU54" s="27"/>
      <c r="AV54" s="27"/>
      <c r="AW54" s="27"/>
      <c r="AX54" s="166"/>
      <c r="BA54" s="5">
        <v>50</v>
      </c>
      <c r="BB54" s="171">
        <v>7</v>
      </c>
      <c r="BH54" s="178">
        <v>0.51</v>
      </c>
      <c r="BI54" s="4">
        <v>1231</v>
      </c>
      <c r="BJ54" s="4">
        <v>461</v>
      </c>
      <c r="BK54" s="4">
        <v>169</v>
      </c>
      <c r="BL54" s="4">
        <v>61</v>
      </c>
      <c r="BM54" s="4">
        <v>26</v>
      </c>
      <c r="BN54" s="4">
        <v>7</v>
      </c>
      <c r="BO54" s="4">
        <v>3</v>
      </c>
    </row>
    <row r="55" spans="1:67" s="7" customFormat="1" ht="17.25" customHeight="1">
      <c r="A55" s="7" t="s">
        <v>1</v>
      </c>
      <c r="P55" s="68" t="str">
        <f>IF(P1="","",P1)</f>
        <v/>
      </c>
      <c r="Q55" s="68"/>
      <c r="R55" s="68"/>
      <c r="S55" s="68"/>
      <c r="T55" s="68"/>
      <c r="U55" s="68"/>
      <c r="V55" s="68"/>
      <c r="BE55" s="175"/>
      <c r="BF55" s="175"/>
      <c r="BG55" s="176"/>
      <c r="BH55" s="178">
        <v>0.52</v>
      </c>
      <c r="BI55" s="4">
        <v>1231</v>
      </c>
      <c r="BJ55" s="4">
        <v>477</v>
      </c>
      <c r="BK55" s="4">
        <v>169</v>
      </c>
      <c r="BL55" s="4">
        <v>61</v>
      </c>
      <c r="BM55" s="4">
        <v>26</v>
      </c>
      <c r="BN55" s="4">
        <v>7</v>
      </c>
      <c r="BO55" s="4">
        <v>3</v>
      </c>
    </row>
    <row r="56" spans="1:67" s="7" customFormat="1" ht="17.25" customHeight="1">
      <c r="D56" s="36" t="s">
        <v>36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S56" s="36" t="s">
        <v>46</v>
      </c>
      <c r="T56" s="36"/>
      <c r="U56" s="36"/>
      <c r="V56" s="36"/>
      <c r="W56" s="36"/>
      <c r="X56" s="36"/>
      <c r="Y56" s="36"/>
      <c r="Z56" s="19" t="str">
        <f>IF(Z2="","",Z2)</f>
        <v/>
      </c>
      <c r="AA56" s="19"/>
      <c r="AB56" s="19"/>
      <c r="AC56" s="19"/>
      <c r="AD56" s="19"/>
      <c r="AE56" s="19"/>
      <c r="AF56" s="19"/>
      <c r="AG56" s="19"/>
      <c r="AH56" s="114"/>
      <c r="AI56" s="114"/>
      <c r="AJ56" s="114"/>
      <c r="AK56" s="114"/>
      <c r="AL56" s="114"/>
      <c r="AM56" s="19"/>
      <c r="AN56" s="115" t="s">
        <v>59</v>
      </c>
      <c r="AU56" s="139" t="s">
        <v>48</v>
      </c>
      <c r="AV56" s="19" t="str">
        <f>IF(AV2="","",AV2)</f>
        <v/>
      </c>
      <c r="AW56" s="19"/>
      <c r="AX56" s="167" t="s">
        <v>59</v>
      </c>
      <c r="BC56" s="172"/>
      <c r="BE56" s="175"/>
      <c r="BF56" s="175"/>
      <c r="BG56" s="176"/>
      <c r="BH56" s="178">
        <v>0.53</v>
      </c>
      <c r="BI56" s="4">
        <v>1303</v>
      </c>
      <c r="BJ56" s="4">
        <v>493</v>
      </c>
      <c r="BK56" s="4">
        <v>178</v>
      </c>
      <c r="BL56" s="4">
        <v>64</v>
      </c>
      <c r="BM56" s="4">
        <v>28</v>
      </c>
      <c r="BN56" s="4">
        <v>7</v>
      </c>
      <c r="BO56" s="4">
        <v>3</v>
      </c>
    </row>
    <row r="57" spans="1:67" s="5" customFormat="1" ht="11.25" customHeight="1">
      <c r="A57" s="13" t="s">
        <v>7</v>
      </c>
      <c r="B57" s="18"/>
      <c r="C57" s="25"/>
      <c r="D57" s="13" t="str">
        <f>IF(D$3="","",D$3)</f>
        <v/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25"/>
      <c r="P57" s="13" t="s">
        <v>56</v>
      </c>
      <c r="Q57" s="18"/>
      <c r="R57" s="25"/>
      <c r="S57" s="13" t="str">
        <f>IF(S$3="","",S$3)</f>
        <v/>
      </c>
      <c r="T57" s="18"/>
      <c r="U57" s="25"/>
      <c r="V57" s="13" t="s">
        <v>49</v>
      </c>
      <c r="W57" s="18"/>
      <c r="X57" s="18"/>
      <c r="Y57" s="18"/>
      <c r="Z57" s="25"/>
      <c r="AA57" s="13" t="s">
        <v>4</v>
      </c>
      <c r="AB57" s="18" t="str">
        <f>IF(AB$3="","",AB$3)</f>
        <v/>
      </c>
      <c r="AC57" s="25"/>
      <c r="AD57" s="13" t="s">
        <v>2</v>
      </c>
      <c r="AE57" s="18"/>
      <c r="AF57" s="18"/>
      <c r="AG57" s="18"/>
      <c r="AH57" s="13" t="str">
        <f>IF(AH$3="","",AH$3)</f>
        <v/>
      </c>
      <c r="AI57" s="18"/>
      <c r="AJ57" s="18"/>
      <c r="AK57" s="18" t="str">
        <f>IF(AK$3="","",AK$3)</f>
        <v/>
      </c>
      <c r="AL57" s="25"/>
      <c r="AM57" s="18" t="s">
        <v>40</v>
      </c>
      <c r="AN57" s="18"/>
      <c r="AO57" s="18"/>
      <c r="AP57" s="18"/>
      <c r="AQ57" s="18"/>
      <c r="AR57" s="18"/>
      <c r="AS57" s="25"/>
      <c r="AT57" s="137" t="str">
        <f>IF(AT$3="","",AT$3)</f>
        <v/>
      </c>
      <c r="AU57" s="144"/>
      <c r="AV57" s="155"/>
      <c r="AW57" s="159" t="s">
        <v>27</v>
      </c>
      <c r="AX57" s="159"/>
      <c r="AY57" s="5"/>
      <c r="BA57" s="168" t="s">
        <v>50</v>
      </c>
      <c r="BB57" s="168" t="s">
        <v>51</v>
      </c>
      <c r="BC57" s="168"/>
      <c r="BD57" s="5"/>
      <c r="BE57" s="2"/>
      <c r="BF57" s="2"/>
      <c r="BG57" s="2"/>
      <c r="BH57" s="178">
        <v>0.54</v>
      </c>
      <c r="BI57" s="4">
        <v>1378</v>
      </c>
      <c r="BJ57" s="4">
        <v>510</v>
      </c>
      <c r="BK57" s="4">
        <v>188</v>
      </c>
      <c r="BL57" s="4">
        <v>68</v>
      </c>
      <c r="BM57" s="4">
        <v>29</v>
      </c>
      <c r="BN57" s="4">
        <v>8</v>
      </c>
      <c r="BO57" s="4">
        <v>3</v>
      </c>
    </row>
    <row r="58" spans="1:67" ht="15" customHeight="1">
      <c r="A58" s="14"/>
      <c r="B58" s="19"/>
      <c r="C58" s="26"/>
      <c r="D58" s="14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4"/>
      <c r="Q58" s="19"/>
      <c r="R58" s="26"/>
      <c r="S58" s="14"/>
      <c r="T58" s="19"/>
      <c r="U58" s="26"/>
      <c r="V58" s="14"/>
      <c r="W58" s="19"/>
      <c r="X58" s="19"/>
      <c r="Y58" s="19"/>
      <c r="Z58" s="26"/>
      <c r="AA58" s="14"/>
      <c r="AB58" s="19"/>
      <c r="AC58" s="26"/>
      <c r="AD58" s="14"/>
      <c r="AE58" s="19"/>
      <c r="AF58" s="19"/>
      <c r="AG58" s="19"/>
      <c r="AH58" s="14" t="str">
        <f>IF(AH$4="","",AH$4)</f>
        <v/>
      </c>
      <c r="AI58" s="19"/>
      <c r="AJ58" s="19" t="s">
        <v>38</v>
      </c>
      <c r="AK58" s="19" t="str">
        <f>IF(AK$4="","",AK$4)</f>
        <v/>
      </c>
      <c r="AL58" s="26"/>
      <c r="AM58" s="19"/>
      <c r="AN58" s="19"/>
      <c r="AO58" s="19"/>
      <c r="AP58" s="19"/>
      <c r="AQ58" s="19"/>
      <c r="AR58" s="19"/>
      <c r="AS58" s="26"/>
      <c r="AT58" s="138"/>
      <c r="AU58" s="145"/>
      <c r="AV58" s="156"/>
      <c r="AW58" s="120"/>
      <c r="AX58" s="120"/>
      <c r="BH58" s="178">
        <v>0.55000000000000004</v>
      </c>
      <c r="BI58" s="177">
        <v>1378</v>
      </c>
      <c r="BJ58" s="177">
        <v>527</v>
      </c>
      <c r="BK58" s="177">
        <v>188</v>
      </c>
      <c r="BL58" s="177">
        <v>68</v>
      </c>
      <c r="BM58" s="177">
        <v>29</v>
      </c>
      <c r="BN58" s="177">
        <v>8</v>
      </c>
      <c r="BO58" s="177">
        <v>3</v>
      </c>
    </row>
    <row r="59" spans="1:67" s="6" customFormat="1" ht="12.75" customHeight="1">
      <c r="A59" s="8" t="s">
        <v>37</v>
      </c>
      <c r="B59" s="15"/>
      <c r="C59" s="20"/>
      <c r="D59" s="29" t="s">
        <v>9</v>
      </c>
      <c r="E59" s="39"/>
      <c r="F59" s="47"/>
      <c r="G59" s="29" t="s">
        <v>13</v>
      </c>
      <c r="H59" s="39"/>
      <c r="I59" s="47"/>
      <c r="J59" s="29" t="s">
        <v>11</v>
      </c>
      <c r="K59" s="39"/>
      <c r="L59" s="47"/>
      <c r="M59" s="29" t="s">
        <v>16</v>
      </c>
      <c r="N59" s="39"/>
      <c r="O59" s="47"/>
      <c r="P59" s="29" t="s">
        <v>14</v>
      </c>
      <c r="Q59" s="39"/>
      <c r="R59" s="47"/>
      <c r="S59" s="69" t="s">
        <v>21</v>
      </c>
      <c r="T59" s="77"/>
      <c r="U59" s="83"/>
      <c r="V59" s="8" t="s">
        <v>44</v>
      </c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7"/>
      <c r="AI59" s="17"/>
      <c r="AJ59" s="17"/>
      <c r="AK59" s="17"/>
      <c r="AL59" s="17"/>
      <c r="AM59" s="15"/>
      <c r="AN59" s="15"/>
      <c r="AO59" s="15"/>
      <c r="AP59" s="15"/>
      <c r="AQ59" s="15"/>
      <c r="AR59" s="20"/>
      <c r="AS59" s="119" t="s">
        <v>25</v>
      </c>
      <c r="AT59" s="119" t="s">
        <v>10</v>
      </c>
      <c r="AU59" s="119" t="s">
        <v>15</v>
      </c>
      <c r="AV59" s="119" t="s">
        <v>6</v>
      </c>
      <c r="AW59" s="119" t="s">
        <v>33</v>
      </c>
      <c r="AX59" s="119" t="s">
        <v>34</v>
      </c>
      <c r="AY59" s="6"/>
      <c r="BA59" s="6"/>
      <c r="BB59" s="170"/>
      <c r="BC59" s="168"/>
      <c r="BD59" s="6"/>
      <c r="BE59" s="173"/>
      <c r="BF59" s="173"/>
      <c r="BG59" s="173"/>
      <c r="BH59" s="178">
        <v>0.56000000000000005</v>
      </c>
      <c r="BI59" s="4">
        <v>1454</v>
      </c>
      <c r="BJ59" s="4">
        <v>544</v>
      </c>
      <c r="BK59" s="4">
        <v>199</v>
      </c>
      <c r="BL59" s="4">
        <v>71</v>
      </c>
      <c r="BM59" s="4">
        <v>31</v>
      </c>
      <c r="BN59" s="4">
        <v>8</v>
      </c>
      <c r="BO59" s="4">
        <v>3</v>
      </c>
    </row>
    <row r="60" spans="1:67" s="5" customFormat="1" ht="12.75" customHeight="1">
      <c r="A60" s="9"/>
      <c r="B60" s="16"/>
      <c r="C60" s="21"/>
      <c r="D60" s="9" t="s">
        <v>22</v>
      </c>
      <c r="E60" s="16"/>
      <c r="F60" s="21"/>
      <c r="G60" s="9" t="s">
        <v>3</v>
      </c>
      <c r="H60" s="16"/>
      <c r="I60" s="21"/>
      <c r="J60" s="9" t="s">
        <v>19</v>
      </c>
      <c r="K60" s="16"/>
      <c r="L60" s="21"/>
      <c r="M60" s="9" t="s">
        <v>20</v>
      </c>
      <c r="N60" s="16"/>
      <c r="O60" s="21"/>
      <c r="P60" s="9" t="s">
        <v>5</v>
      </c>
      <c r="Q60" s="16"/>
      <c r="R60" s="21"/>
      <c r="S60" s="70" t="s">
        <v>23</v>
      </c>
      <c r="T60" s="78"/>
      <c r="U60" s="84"/>
      <c r="V60" s="12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24"/>
      <c r="AS60" s="120" t="s">
        <v>29</v>
      </c>
      <c r="AT60" s="120" t="s">
        <v>31</v>
      </c>
      <c r="AU60" s="120" t="s">
        <v>32</v>
      </c>
      <c r="AV60" s="120" t="s">
        <v>29</v>
      </c>
      <c r="AW60" s="120" t="s">
        <v>32</v>
      </c>
      <c r="AX60" s="120" t="s">
        <v>35</v>
      </c>
      <c r="AY60" s="5"/>
      <c r="BA60" s="5"/>
      <c r="BB60" s="5"/>
      <c r="BC60" s="5"/>
      <c r="BD60" s="5"/>
      <c r="BE60" s="2"/>
      <c r="BF60" s="5"/>
      <c r="BG60" s="2"/>
      <c r="BH60" s="178">
        <v>0.56999999999999995</v>
      </c>
      <c r="BI60" s="4">
        <v>1454</v>
      </c>
      <c r="BJ60" s="4">
        <v>562</v>
      </c>
      <c r="BK60" s="4">
        <v>199</v>
      </c>
      <c r="BL60" s="4">
        <v>71</v>
      </c>
      <c r="BM60" s="4">
        <v>31</v>
      </c>
      <c r="BN60" s="4">
        <v>8</v>
      </c>
      <c r="BO60" s="4">
        <v>3</v>
      </c>
    </row>
    <row r="61" spans="1:67" ht="11.1" customHeight="1">
      <c r="A61" s="10"/>
      <c r="B61" s="15" t="s">
        <v>26</v>
      </c>
      <c r="C61" s="22"/>
      <c r="D61" s="30"/>
      <c r="E61" s="40"/>
      <c r="F61" s="48"/>
      <c r="G61" s="30"/>
      <c r="H61" s="40"/>
      <c r="I61" s="48"/>
      <c r="J61" s="53" t="str">
        <f>IF(G61="","",DGET(BA$4:BB$54,"使用水量比",BC61:BC62))</f>
        <v/>
      </c>
      <c r="K61" s="55"/>
      <c r="L61" s="57"/>
      <c r="M61" s="59" t="str">
        <f>IF(J61="","",IF(D61/G61*J61&lt;3,ROUND(D61/G61*J61,2),IF(D61/G61*J61&lt;10,ROUND(D61/G61*J61,1),IF(D61/G61*J61&lt;30,ROUND(D61/G61*J61,0),ROUND(D61/G61*J61,-1)))))</f>
        <v/>
      </c>
      <c r="N61" s="61"/>
      <c r="O61" s="65"/>
      <c r="P61" s="30"/>
      <c r="Q61" s="40"/>
      <c r="R61" s="48"/>
      <c r="S61" s="71"/>
      <c r="T61" s="79"/>
      <c r="U61" s="85"/>
      <c r="V61" s="89"/>
      <c r="W61" s="95"/>
      <c r="X61" s="103" t="str">
        <f t="shared" ref="X61:X98" si="8">IF(Y61&gt;0,"+"," ")</f>
        <v xml:space="preserve"> </v>
      </c>
      <c r="Y61" s="95"/>
      <c r="Z61" s="95"/>
      <c r="AA61" s="103" t="str">
        <f t="shared" ref="AA61:AA98" si="9">IF(AB61&gt;0,"+"," ")</f>
        <v xml:space="preserve"> </v>
      </c>
      <c r="AB61" s="95"/>
      <c r="AC61" s="95"/>
      <c r="AD61" s="103" t="str">
        <f t="shared" ref="AD61:AD98" si="10">IF(AE61&gt;0,"+"," ")</f>
        <v xml:space="preserve"> </v>
      </c>
      <c r="AE61" s="95"/>
      <c r="AF61" s="95"/>
      <c r="AG61" s="103" t="str">
        <f t="shared" ref="AG61:AG98" si="11">IF(AH61&gt;0,"+"," ")</f>
        <v xml:space="preserve"> </v>
      </c>
      <c r="AH61" s="95"/>
      <c r="AI61" s="95"/>
      <c r="AJ61" s="103" t="str">
        <f t="shared" ref="AJ61:AJ98" si="12">IF(AK61&gt;0,"+"," ")</f>
        <v xml:space="preserve"> </v>
      </c>
      <c r="AK61" s="95"/>
      <c r="AL61" s="95"/>
      <c r="AM61" s="103" t="str">
        <f t="shared" ref="AM61:AM98" si="13">IF(AN61&gt;0,"+"," ")</f>
        <v xml:space="preserve"> </v>
      </c>
      <c r="AN61" s="95"/>
      <c r="AO61" s="95"/>
      <c r="AP61" s="103" t="str">
        <f t="shared" ref="AP61:AP98" si="14">IF(AQ61&gt;0,"+"," ")</f>
        <v xml:space="preserve"> </v>
      </c>
      <c r="AQ61" s="95"/>
      <c r="AR61" s="95"/>
      <c r="AS61" s="121" t="str">
        <f>IF(SUM(V61:AR62)=0,"",SUM(V61:AR62)+S61)</f>
        <v/>
      </c>
      <c r="AT61" s="119" t="str">
        <f>IF(P61="","",DGET(BH$4:BO$400,BF62,BE61:BE62))</f>
        <v/>
      </c>
      <c r="AU61" s="142" t="str">
        <f>IF(AS61="","",ROUND(AS61*AT61/1000,2))</f>
        <v/>
      </c>
      <c r="AV61" s="148"/>
      <c r="AW61" s="142" t="str">
        <f>IF(AU61="","",ROUND(AU61+AV61,2))</f>
        <v/>
      </c>
      <c r="AX61" s="161"/>
      <c r="AY61" s="1" t="str">
        <f>IF(AX61="○",AW61,"")</f>
        <v/>
      </c>
      <c r="BA61" s="6"/>
      <c r="BB61" s="5"/>
      <c r="BC61" s="168" t="s">
        <v>50</v>
      </c>
      <c r="BE61" s="2" t="s">
        <v>53</v>
      </c>
      <c r="BF61" s="2" t="s">
        <v>18</v>
      </c>
      <c r="BH61" s="178">
        <v>0.57999999999999996</v>
      </c>
      <c r="BI61" s="4">
        <v>1533</v>
      </c>
      <c r="BJ61" s="4">
        <v>579</v>
      </c>
      <c r="BK61" s="4">
        <v>209</v>
      </c>
      <c r="BL61" s="4">
        <v>75</v>
      </c>
      <c r="BM61" s="4">
        <v>33</v>
      </c>
      <c r="BN61" s="4">
        <v>9</v>
      </c>
      <c r="BO61" s="4">
        <v>3</v>
      </c>
    </row>
    <row r="62" spans="1:67" ht="11.1" customHeight="1">
      <c r="A62" s="11"/>
      <c r="B62" s="16"/>
      <c r="C62" s="23"/>
      <c r="D62" s="31"/>
      <c r="E62" s="41"/>
      <c r="F62" s="49"/>
      <c r="G62" s="31"/>
      <c r="H62" s="41"/>
      <c r="I62" s="49"/>
      <c r="J62" s="54"/>
      <c r="K62" s="56"/>
      <c r="L62" s="58"/>
      <c r="M62" s="60"/>
      <c r="N62" s="62"/>
      <c r="O62" s="66"/>
      <c r="P62" s="31"/>
      <c r="Q62" s="41"/>
      <c r="R62" s="49"/>
      <c r="S62" s="72"/>
      <c r="T62" s="80"/>
      <c r="U62" s="86"/>
      <c r="V62" s="90"/>
      <c r="W62" s="96"/>
      <c r="X62" s="104" t="str">
        <f t="shared" si="8"/>
        <v xml:space="preserve"> </v>
      </c>
      <c r="Y62" s="96"/>
      <c r="Z62" s="96"/>
      <c r="AA62" s="104" t="str">
        <f t="shared" si="9"/>
        <v xml:space="preserve"> </v>
      </c>
      <c r="AB62" s="96"/>
      <c r="AC62" s="96"/>
      <c r="AD62" s="104" t="str">
        <f t="shared" si="10"/>
        <v xml:space="preserve"> </v>
      </c>
      <c r="AE62" s="96"/>
      <c r="AF62" s="96"/>
      <c r="AG62" s="104" t="str">
        <f t="shared" si="11"/>
        <v xml:space="preserve"> </v>
      </c>
      <c r="AH62" s="96"/>
      <c r="AI62" s="96"/>
      <c r="AJ62" s="104" t="str">
        <f t="shared" si="12"/>
        <v xml:space="preserve"> </v>
      </c>
      <c r="AK62" s="96"/>
      <c r="AL62" s="96"/>
      <c r="AM62" s="104" t="str">
        <f t="shared" si="13"/>
        <v xml:space="preserve"> </v>
      </c>
      <c r="AN62" s="96"/>
      <c r="AO62" s="96"/>
      <c r="AP62" s="104" t="str">
        <f t="shared" si="14"/>
        <v xml:space="preserve"> </v>
      </c>
      <c r="AQ62" s="96"/>
      <c r="AR62" s="96"/>
      <c r="AS62" s="122"/>
      <c r="AT62" s="122"/>
      <c r="AU62" s="143"/>
      <c r="AV62" s="149"/>
      <c r="AW62" s="143"/>
      <c r="AX62" s="162"/>
      <c r="BA62" s="5"/>
      <c r="BB62" s="171"/>
      <c r="BC62" s="1">
        <f>G61</f>
        <v>0</v>
      </c>
      <c r="BE62" s="2" t="str">
        <f>M61</f>
        <v/>
      </c>
      <c r="BF62" s="2" t="str">
        <f>IF(P61="","",IF(P61=32,"φ30","φ"&amp;P61))</f>
        <v/>
      </c>
      <c r="BH62" s="178">
        <v>0.59</v>
      </c>
      <c r="BI62" s="4">
        <v>1613</v>
      </c>
      <c r="BJ62" s="4">
        <v>597</v>
      </c>
      <c r="BK62" s="4">
        <v>220</v>
      </c>
      <c r="BL62" s="4">
        <v>79</v>
      </c>
      <c r="BM62" s="4">
        <v>34</v>
      </c>
      <c r="BN62" s="4">
        <v>9</v>
      </c>
      <c r="BO62" s="4">
        <v>3</v>
      </c>
    </row>
    <row r="63" spans="1:67" ht="11.1" customHeight="1">
      <c r="A63" s="10"/>
      <c r="B63" s="15" t="s">
        <v>26</v>
      </c>
      <c r="C63" s="22"/>
      <c r="D63" s="30"/>
      <c r="E63" s="40"/>
      <c r="F63" s="48"/>
      <c r="G63" s="30"/>
      <c r="H63" s="40"/>
      <c r="I63" s="48"/>
      <c r="J63" s="53" t="str">
        <f>IF(G63="","",DGET(BA$4:BB$54,"使用水量比",BC63:BC64))</f>
        <v/>
      </c>
      <c r="K63" s="55"/>
      <c r="L63" s="57"/>
      <c r="M63" s="59" t="str">
        <f>IF(J63="","",IF(D63/G63*J63&lt;3,ROUND(D63/G63*J63,2),IF(D63/G63*J63&lt;10,ROUND(D63/G63*J63,1),IF(D63/G63*J63&lt;30,ROUND(D63/G63*J63,0),ROUND(D63/G63*J63,-1)))))</f>
        <v/>
      </c>
      <c r="N63" s="61"/>
      <c r="O63" s="65"/>
      <c r="P63" s="30"/>
      <c r="Q63" s="40"/>
      <c r="R63" s="48"/>
      <c r="S63" s="71"/>
      <c r="T63" s="79"/>
      <c r="U63" s="85"/>
      <c r="V63" s="89"/>
      <c r="W63" s="95"/>
      <c r="X63" s="103" t="str">
        <f t="shared" si="8"/>
        <v xml:space="preserve"> </v>
      </c>
      <c r="Y63" s="109"/>
      <c r="Z63" s="109"/>
      <c r="AA63" s="103" t="str">
        <f t="shared" si="9"/>
        <v xml:space="preserve"> </v>
      </c>
      <c r="AB63" s="109"/>
      <c r="AC63" s="109"/>
      <c r="AD63" s="103" t="str">
        <f t="shared" si="10"/>
        <v xml:space="preserve"> </v>
      </c>
      <c r="AE63" s="109"/>
      <c r="AF63" s="109"/>
      <c r="AG63" s="103" t="str">
        <f t="shared" si="11"/>
        <v xml:space="preserve"> </v>
      </c>
      <c r="AH63" s="109"/>
      <c r="AI63" s="109"/>
      <c r="AJ63" s="103" t="str">
        <f t="shared" si="12"/>
        <v xml:space="preserve"> </v>
      </c>
      <c r="AK63" s="109"/>
      <c r="AL63" s="109"/>
      <c r="AM63" s="103" t="str">
        <f t="shared" si="13"/>
        <v xml:space="preserve"> </v>
      </c>
      <c r="AN63" s="109"/>
      <c r="AO63" s="109"/>
      <c r="AP63" s="103" t="str">
        <f t="shared" si="14"/>
        <v xml:space="preserve"> </v>
      </c>
      <c r="AQ63" s="109"/>
      <c r="AR63" s="109"/>
      <c r="AS63" s="121" t="str">
        <f>IF(SUM(V63:AR64)=0,"",SUM(V63:AR64)+S63)</f>
        <v/>
      </c>
      <c r="AT63" s="119" t="str">
        <f>IF(P63="","",DGET(BH$4:BO$400,BF64,BE63:BE64))</f>
        <v/>
      </c>
      <c r="AU63" s="142" t="str">
        <f>IF(AS63="","",ROUND(AS63*AT63/1000,2))</f>
        <v/>
      </c>
      <c r="AV63" s="148"/>
      <c r="AW63" s="142" t="str">
        <f>IF(AU63="","",ROUND(AU63+AV63,2))</f>
        <v/>
      </c>
      <c r="AX63" s="161"/>
      <c r="AY63" s="1" t="str">
        <f>IF(AX63="○",AW63,"")</f>
        <v/>
      </c>
      <c r="BA63" s="6"/>
      <c r="BB63" s="5"/>
      <c r="BC63" s="168" t="s">
        <v>50</v>
      </c>
      <c r="BE63" s="2" t="s">
        <v>53</v>
      </c>
      <c r="BF63" s="2" t="s">
        <v>18</v>
      </c>
      <c r="BH63" s="178">
        <v>0.6</v>
      </c>
      <c r="BI63" s="4">
        <v>1613</v>
      </c>
      <c r="BJ63" s="4">
        <v>616</v>
      </c>
      <c r="BK63" s="4">
        <v>220</v>
      </c>
      <c r="BL63" s="4">
        <v>79</v>
      </c>
      <c r="BM63" s="4">
        <v>34</v>
      </c>
      <c r="BN63" s="4">
        <v>9</v>
      </c>
      <c r="BO63" s="4">
        <v>3</v>
      </c>
    </row>
    <row r="64" spans="1:67" ht="11.1" customHeight="1">
      <c r="A64" s="11"/>
      <c r="B64" s="16"/>
      <c r="C64" s="23"/>
      <c r="D64" s="31"/>
      <c r="E64" s="41"/>
      <c r="F64" s="49"/>
      <c r="G64" s="31"/>
      <c r="H64" s="41"/>
      <c r="I64" s="49"/>
      <c r="J64" s="54"/>
      <c r="K64" s="56"/>
      <c r="L64" s="58"/>
      <c r="M64" s="60"/>
      <c r="N64" s="62"/>
      <c r="O64" s="66"/>
      <c r="P64" s="31"/>
      <c r="Q64" s="41"/>
      <c r="R64" s="49"/>
      <c r="S64" s="72"/>
      <c r="T64" s="80"/>
      <c r="U64" s="86"/>
      <c r="V64" s="90"/>
      <c r="W64" s="97"/>
      <c r="X64" s="104" t="str">
        <f t="shared" si="8"/>
        <v xml:space="preserve"> </v>
      </c>
      <c r="Y64" s="96"/>
      <c r="Z64" s="96"/>
      <c r="AA64" s="104" t="str">
        <f t="shared" si="9"/>
        <v xml:space="preserve"> </v>
      </c>
      <c r="AB64" s="96"/>
      <c r="AC64" s="96"/>
      <c r="AD64" s="104" t="str">
        <f t="shared" si="10"/>
        <v xml:space="preserve"> </v>
      </c>
      <c r="AE64" s="96"/>
      <c r="AF64" s="96"/>
      <c r="AG64" s="104" t="str">
        <f t="shared" si="11"/>
        <v xml:space="preserve"> </v>
      </c>
      <c r="AH64" s="96"/>
      <c r="AI64" s="96"/>
      <c r="AJ64" s="104" t="str">
        <f t="shared" si="12"/>
        <v xml:space="preserve"> </v>
      </c>
      <c r="AK64" s="96"/>
      <c r="AL64" s="96"/>
      <c r="AM64" s="104" t="str">
        <f t="shared" si="13"/>
        <v xml:space="preserve"> </v>
      </c>
      <c r="AN64" s="96"/>
      <c r="AO64" s="96"/>
      <c r="AP64" s="104" t="str">
        <f t="shared" si="14"/>
        <v xml:space="preserve"> </v>
      </c>
      <c r="AQ64" s="96"/>
      <c r="AR64" s="96"/>
      <c r="AS64" s="122"/>
      <c r="AT64" s="122"/>
      <c r="AU64" s="143"/>
      <c r="AV64" s="149"/>
      <c r="AW64" s="143"/>
      <c r="AX64" s="162"/>
      <c r="BA64" s="5"/>
      <c r="BB64" s="5"/>
      <c r="BC64" s="1">
        <f>G63</f>
        <v>0</v>
      </c>
      <c r="BE64" s="2" t="str">
        <f>M63</f>
        <v/>
      </c>
      <c r="BF64" s="2" t="str">
        <f>IF(P63="","",IF(P63=32,"φ30","φ"&amp;P63))</f>
        <v/>
      </c>
      <c r="BH64" s="178">
        <v>0.61</v>
      </c>
      <c r="BI64" s="4">
        <v>1695</v>
      </c>
      <c r="BJ64" s="4">
        <v>634</v>
      </c>
      <c r="BK64" s="4">
        <v>231</v>
      </c>
      <c r="BL64" s="4">
        <v>83</v>
      </c>
      <c r="BM64" s="4">
        <v>36</v>
      </c>
      <c r="BN64" s="4">
        <v>10</v>
      </c>
      <c r="BO64" s="4">
        <v>3</v>
      </c>
    </row>
    <row r="65" spans="1:67" ht="11.1" customHeight="1">
      <c r="A65" s="10"/>
      <c r="B65" s="15" t="s">
        <v>26</v>
      </c>
      <c r="C65" s="22"/>
      <c r="D65" s="30"/>
      <c r="E65" s="40"/>
      <c r="F65" s="48"/>
      <c r="G65" s="30"/>
      <c r="H65" s="40"/>
      <c r="I65" s="48"/>
      <c r="J65" s="53" t="str">
        <f>IF(G65="","",DGET(BA$4:BB$54,"使用水量比",BC65:BC66))</f>
        <v/>
      </c>
      <c r="K65" s="55"/>
      <c r="L65" s="57"/>
      <c r="M65" s="59" t="str">
        <f>IF(J65="","",IF(D65/G65*J65&lt;3,ROUND(D65/G65*J65,2),IF(D65/G65*J65&lt;10,ROUND(D65/G65*J65,1),IF(D65/G65*J65&lt;30,ROUND(D65/G65*J65,0),ROUND(D65/G65*J65,-1)))))</f>
        <v/>
      </c>
      <c r="N65" s="61"/>
      <c r="O65" s="65"/>
      <c r="P65" s="30"/>
      <c r="Q65" s="40"/>
      <c r="R65" s="48"/>
      <c r="S65" s="71"/>
      <c r="T65" s="79"/>
      <c r="U65" s="85"/>
      <c r="V65" s="89"/>
      <c r="W65" s="95"/>
      <c r="X65" s="103" t="str">
        <f t="shared" si="8"/>
        <v xml:space="preserve"> </v>
      </c>
      <c r="Y65" s="95"/>
      <c r="Z65" s="95"/>
      <c r="AA65" s="103" t="str">
        <f t="shared" si="9"/>
        <v xml:space="preserve"> </v>
      </c>
      <c r="AB65" s="95"/>
      <c r="AC65" s="95"/>
      <c r="AD65" s="103" t="str">
        <f t="shared" si="10"/>
        <v xml:space="preserve"> </v>
      </c>
      <c r="AE65" s="95"/>
      <c r="AF65" s="95"/>
      <c r="AG65" s="103" t="str">
        <f t="shared" si="11"/>
        <v xml:space="preserve"> </v>
      </c>
      <c r="AH65" s="95"/>
      <c r="AI65" s="95"/>
      <c r="AJ65" s="103" t="str">
        <f t="shared" si="12"/>
        <v xml:space="preserve"> </v>
      </c>
      <c r="AK65" s="95"/>
      <c r="AL65" s="95"/>
      <c r="AM65" s="103" t="str">
        <f t="shared" si="13"/>
        <v xml:space="preserve"> </v>
      </c>
      <c r="AN65" s="95"/>
      <c r="AO65" s="95"/>
      <c r="AP65" s="103" t="str">
        <f t="shared" si="14"/>
        <v xml:space="preserve"> </v>
      </c>
      <c r="AQ65" s="95"/>
      <c r="AR65" s="95"/>
      <c r="AS65" s="121" t="str">
        <f>IF(SUM(V65:AR66)=0,"",SUM(V65:AR66)+S65)</f>
        <v/>
      </c>
      <c r="AT65" s="119" t="str">
        <f>IF(P65="","",DGET(BH$4:BO$400,BF66,BE65:BE66))</f>
        <v/>
      </c>
      <c r="AU65" s="142" t="str">
        <f>IF(AS65="","",ROUND(AS65*AT65/1000,2))</f>
        <v/>
      </c>
      <c r="AV65" s="148"/>
      <c r="AW65" s="142" t="str">
        <f>IF(AU65="","",ROUND(AU65+AV65,2))</f>
        <v/>
      </c>
      <c r="AX65" s="161"/>
      <c r="AY65" s="1" t="str">
        <f>IF(AX65="○",AW65,"")</f>
        <v/>
      </c>
      <c r="BA65" s="6"/>
      <c r="BB65" s="5"/>
      <c r="BC65" s="168" t="s">
        <v>50</v>
      </c>
      <c r="BE65" s="2" t="s">
        <v>53</v>
      </c>
      <c r="BF65" s="2" t="s">
        <v>18</v>
      </c>
      <c r="BH65" s="178">
        <v>0.62</v>
      </c>
      <c r="BI65" s="4">
        <v>1695</v>
      </c>
      <c r="BJ65" s="4">
        <v>653</v>
      </c>
      <c r="BK65" s="4">
        <v>231</v>
      </c>
      <c r="BL65" s="4">
        <v>83</v>
      </c>
      <c r="BM65" s="4">
        <v>36</v>
      </c>
      <c r="BN65" s="4">
        <v>10</v>
      </c>
      <c r="BO65" s="4">
        <v>3</v>
      </c>
    </row>
    <row r="66" spans="1:67" ht="11.1" customHeight="1">
      <c r="A66" s="11"/>
      <c r="B66" s="16"/>
      <c r="C66" s="23"/>
      <c r="D66" s="31"/>
      <c r="E66" s="41"/>
      <c r="F66" s="49"/>
      <c r="G66" s="31"/>
      <c r="H66" s="41"/>
      <c r="I66" s="49"/>
      <c r="J66" s="54"/>
      <c r="K66" s="56"/>
      <c r="L66" s="58"/>
      <c r="M66" s="60"/>
      <c r="N66" s="62"/>
      <c r="O66" s="66"/>
      <c r="P66" s="31"/>
      <c r="Q66" s="41"/>
      <c r="R66" s="49"/>
      <c r="S66" s="72"/>
      <c r="T66" s="80"/>
      <c r="U66" s="86"/>
      <c r="V66" s="90"/>
      <c r="W66" s="96"/>
      <c r="X66" s="104" t="str">
        <f t="shared" si="8"/>
        <v xml:space="preserve"> </v>
      </c>
      <c r="Y66" s="96"/>
      <c r="Z66" s="96"/>
      <c r="AA66" s="104" t="str">
        <f t="shared" si="9"/>
        <v xml:space="preserve"> </v>
      </c>
      <c r="AB66" s="96"/>
      <c r="AC66" s="96"/>
      <c r="AD66" s="104" t="str">
        <f t="shared" si="10"/>
        <v xml:space="preserve"> </v>
      </c>
      <c r="AE66" s="96"/>
      <c r="AF66" s="96"/>
      <c r="AG66" s="104" t="str">
        <f t="shared" si="11"/>
        <v xml:space="preserve"> </v>
      </c>
      <c r="AH66" s="96"/>
      <c r="AI66" s="96"/>
      <c r="AJ66" s="104" t="str">
        <f t="shared" si="12"/>
        <v xml:space="preserve"> </v>
      </c>
      <c r="AK66" s="96"/>
      <c r="AL66" s="96"/>
      <c r="AM66" s="104" t="str">
        <f t="shared" si="13"/>
        <v xml:space="preserve"> </v>
      </c>
      <c r="AN66" s="96"/>
      <c r="AO66" s="96"/>
      <c r="AP66" s="104" t="str">
        <f t="shared" si="14"/>
        <v xml:space="preserve"> </v>
      </c>
      <c r="AQ66" s="96"/>
      <c r="AR66" s="96"/>
      <c r="AS66" s="122"/>
      <c r="AT66" s="122"/>
      <c r="AU66" s="143"/>
      <c r="AV66" s="149"/>
      <c r="AW66" s="143"/>
      <c r="AX66" s="162"/>
      <c r="BA66" s="5"/>
      <c r="BB66" s="5"/>
      <c r="BC66" s="1">
        <f>G65</f>
        <v>0</v>
      </c>
      <c r="BE66" s="2" t="str">
        <f>M65</f>
        <v/>
      </c>
      <c r="BF66" s="2" t="str">
        <f>IF(P65="","",IF(P65=32,"φ30","φ"&amp;P65))</f>
        <v/>
      </c>
      <c r="BH66" s="178">
        <v>0.63</v>
      </c>
      <c r="BI66" s="4">
        <v>1779</v>
      </c>
      <c r="BJ66" s="4">
        <v>672</v>
      </c>
      <c r="BK66" s="4">
        <v>242</v>
      </c>
      <c r="BL66" s="4">
        <v>87</v>
      </c>
      <c r="BM66" s="4">
        <v>38</v>
      </c>
      <c r="BN66" s="4">
        <v>10</v>
      </c>
      <c r="BO66" s="4">
        <v>4</v>
      </c>
    </row>
    <row r="67" spans="1:67" ht="11.1" customHeight="1">
      <c r="A67" s="10"/>
      <c r="B67" s="15" t="s">
        <v>26</v>
      </c>
      <c r="C67" s="22"/>
      <c r="D67" s="30"/>
      <c r="E67" s="40"/>
      <c r="F67" s="48"/>
      <c r="G67" s="30"/>
      <c r="H67" s="40"/>
      <c r="I67" s="48"/>
      <c r="J67" s="53" t="str">
        <f>IF(G67="","",DGET(BA$4:BB$54,"使用水量比",BC67:BC68))</f>
        <v/>
      </c>
      <c r="K67" s="55"/>
      <c r="L67" s="57"/>
      <c r="M67" s="59" t="str">
        <f>IF(J67="","",IF(D67/G67*J67&lt;3,ROUND(D67/G67*J67,2),IF(D67/G67*J67&lt;10,ROUND(D67/G67*J67,1),IF(D67/G67*J67&lt;30,ROUND(D67/G67*J67,0),ROUND(D67/G67*J67,-1)))))</f>
        <v/>
      </c>
      <c r="N67" s="61"/>
      <c r="O67" s="65"/>
      <c r="P67" s="30"/>
      <c r="Q67" s="40"/>
      <c r="R67" s="48"/>
      <c r="S67" s="71"/>
      <c r="T67" s="79"/>
      <c r="U67" s="85"/>
      <c r="V67" s="89"/>
      <c r="W67" s="95"/>
      <c r="X67" s="103" t="str">
        <f t="shared" si="8"/>
        <v xml:space="preserve"> </v>
      </c>
      <c r="Y67" s="95"/>
      <c r="Z67" s="95"/>
      <c r="AA67" s="103" t="str">
        <f t="shared" si="9"/>
        <v xml:space="preserve"> </v>
      </c>
      <c r="AB67" s="95"/>
      <c r="AC67" s="95"/>
      <c r="AD67" s="103" t="str">
        <f t="shared" si="10"/>
        <v xml:space="preserve"> </v>
      </c>
      <c r="AE67" s="95"/>
      <c r="AF67" s="95"/>
      <c r="AG67" s="103" t="str">
        <f t="shared" si="11"/>
        <v xml:space="preserve"> </v>
      </c>
      <c r="AH67" s="95"/>
      <c r="AI67" s="95"/>
      <c r="AJ67" s="103" t="str">
        <f t="shared" si="12"/>
        <v xml:space="preserve"> </v>
      </c>
      <c r="AK67" s="95"/>
      <c r="AL67" s="95"/>
      <c r="AM67" s="103" t="str">
        <f t="shared" si="13"/>
        <v xml:space="preserve"> </v>
      </c>
      <c r="AN67" s="95"/>
      <c r="AO67" s="95"/>
      <c r="AP67" s="103" t="str">
        <f t="shared" si="14"/>
        <v xml:space="preserve"> </v>
      </c>
      <c r="AQ67" s="95"/>
      <c r="AR67" s="95"/>
      <c r="AS67" s="121" t="str">
        <f>IF(SUM(V67:AR68)=0,"",SUM(V67:AR68)+S67)</f>
        <v/>
      </c>
      <c r="AT67" s="119" t="str">
        <f>IF(P67="","",DGET(BH$4:BO$400,BF68,BE67:BE68))</f>
        <v/>
      </c>
      <c r="AU67" s="142" t="str">
        <f>IF(AS67="","",ROUND(AS67*AT67/1000,2))</f>
        <v/>
      </c>
      <c r="AV67" s="148"/>
      <c r="AW67" s="142" t="str">
        <f>IF(AU67="","",ROUND(AU67+AV67,2))</f>
        <v/>
      </c>
      <c r="AX67" s="161"/>
      <c r="AY67" s="1" t="str">
        <f>IF(AX67="○",AW67,"")</f>
        <v/>
      </c>
      <c r="BA67" s="6"/>
      <c r="BB67" s="5"/>
      <c r="BC67" s="168" t="s">
        <v>50</v>
      </c>
      <c r="BE67" s="2" t="s">
        <v>53</v>
      </c>
      <c r="BF67" s="2" t="s">
        <v>18</v>
      </c>
      <c r="BH67" s="178">
        <v>0.64</v>
      </c>
      <c r="BI67" s="4">
        <v>1865</v>
      </c>
      <c r="BJ67" s="4">
        <v>691</v>
      </c>
      <c r="BK67" s="4">
        <v>253</v>
      </c>
      <c r="BL67" s="4">
        <v>91</v>
      </c>
      <c r="BM67" s="4">
        <v>39</v>
      </c>
      <c r="BN67" s="4">
        <v>10</v>
      </c>
      <c r="BO67" s="4">
        <v>4</v>
      </c>
    </row>
    <row r="68" spans="1:67" ht="11.1" customHeight="1">
      <c r="A68" s="11"/>
      <c r="B68" s="16"/>
      <c r="C68" s="23"/>
      <c r="D68" s="31"/>
      <c r="E68" s="41"/>
      <c r="F68" s="49"/>
      <c r="G68" s="31"/>
      <c r="H68" s="41"/>
      <c r="I68" s="49"/>
      <c r="J68" s="54"/>
      <c r="K68" s="56"/>
      <c r="L68" s="58"/>
      <c r="M68" s="60"/>
      <c r="N68" s="62"/>
      <c r="O68" s="66"/>
      <c r="P68" s="31"/>
      <c r="Q68" s="41"/>
      <c r="R68" s="49"/>
      <c r="S68" s="72"/>
      <c r="T68" s="80"/>
      <c r="U68" s="86"/>
      <c r="V68" s="90"/>
      <c r="W68" s="96"/>
      <c r="X68" s="104" t="str">
        <f t="shared" si="8"/>
        <v xml:space="preserve"> </v>
      </c>
      <c r="Y68" s="96"/>
      <c r="Z68" s="96"/>
      <c r="AA68" s="104" t="str">
        <f t="shared" si="9"/>
        <v xml:space="preserve"> </v>
      </c>
      <c r="AB68" s="96"/>
      <c r="AC68" s="96"/>
      <c r="AD68" s="104" t="str">
        <f t="shared" si="10"/>
        <v xml:space="preserve"> </v>
      </c>
      <c r="AE68" s="96"/>
      <c r="AF68" s="96"/>
      <c r="AG68" s="104" t="str">
        <f t="shared" si="11"/>
        <v xml:space="preserve"> </v>
      </c>
      <c r="AH68" s="96"/>
      <c r="AI68" s="96"/>
      <c r="AJ68" s="104" t="str">
        <f t="shared" si="12"/>
        <v xml:space="preserve"> </v>
      </c>
      <c r="AK68" s="96"/>
      <c r="AL68" s="96"/>
      <c r="AM68" s="104" t="str">
        <f t="shared" si="13"/>
        <v xml:space="preserve"> </v>
      </c>
      <c r="AN68" s="96"/>
      <c r="AO68" s="96"/>
      <c r="AP68" s="104" t="str">
        <f t="shared" si="14"/>
        <v xml:space="preserve"> </v>
      </c>
      <c r="AQ68" s="96"/>
      <c r="AR68" s="96"/>
      <c r="AS68" s="122"/>
      <c r="AT68" s="122"/>
      <c r="AU68" s="143"/>
      <c r="AV68" s="149"/>
      <c r="AW68" s="143"/>
      <c r="AX68" s="162"/>
      <c r="BA68" s="5"/>
      <c r="BB68" s="171"/>
      <c r="BC68" s="1">
        <f>G67</f>
        <v>0</v>
      </c>
      <c r="BE68" s="2" t="str">
        <f>M67</f>
        <v/>
      </c>
      <c r="BF68" s="2" t="str">
        <f>IF(P67="","",IF(P67=32,"φ30","φ"&amp;P67))</f>
        <v/>
      </c>
      <c r="BH68" s="178">
        <v>0.65</v>
      </c>
      <c r="BI68" s="4">
        <v>1865</v>
      </c>
      <c r="BJ68" s="4">
        <v>711</v>
      </c>
      <c r="BK68" s="4">
        <v>253</v>
      </c>
      <c r="BL68" s="4">
        <v>91</v>
      </c>
      <c r="BM68" s="4">
        <v>39</v>
      </c>
      <c r="BN68" s="4">
        <v>10</v>
      </c>
      <c r="BO68" s="4">
        <v>4</v>
      </c>
    </row>
    <row r="69" spans="1:67" ht="11.1" customHeight="1">
      <c r="A69" s="10"/>
      <c r="B69" s="15" t="s">
        <v>26</v>
      </c>
      <c r="C69" s="22"/>
      <c r="D69" s="30"/>
      <c r="E69" s="40"/>
      <c r="F69" s="48"/>
      <c r="G69" s="30"/>
      <c r="H69" s="40"/>
      <c r="I69" s="48"/>
      <c r="J69" s="53" t="str">
        <f>IF(G69="","",DGET(BA$4:BB$54,"使用水量比",BC69:BC70))</f>
        <v/>
      </c>
      <c r="K69" s="55"/>
      <c r="L69" s="57"/>
      <c r="M69" s="59" t="str">
        <f>IF(J69="","",IF(D69/G69*J69&lt;3,ROUND(D69/G69*J69,2),IF(D69/G69*J69&lt;10,ROUND(D69/G69*J69,1),IF(D69/G69*J69&lt;30,ROUND(D69/G69*J69,0),ROUND(D69/G69*J69,-1)))))</f>
        <v/>
      </c>
      <c r="N69" s="61"/>
      <c r="O69" s="65"/>
      <c r="P69" s="30"/>
      <c r="Q69" s="40"/>
      <c r="R69" s="48"/>
      <c r="S69" s="71"/>
      <c r="T69" s="79"/>
      <c r="U69" s="85"/>
      <c r="V69" s="89"/>
      <c r="W69" s="95"/>
      <c r="X69" s="103" t="str">
        <f t="shared" si="8"/>
        <v xml:space="preserve"> </v>
      </c>
      <c r="Y69" s="95"/>
      <c r="Z69" s="95"/>
      <c r="AA69" s="103" t="str">
        <f t="shared" si="9"/>
        <v xml:space="preserve"> </v>
      </c>
      <c r="AB69" s="95"/>
      <c r="AC69" s="95"/>
      <c r="AD69" s="103" t="str">
        <f t="shared" si="10"/>
        <v xml:space="preserve"> </v>
      </c>
      <c r="AE69" s="95"/>
      <c r="AF69" s="95"/>
      <c r="AG69" s="103" t="str">
        <f t="shared" si="11"/>
        <v xml:space="preserve"> </v>
      </c>
      <c r="AH69" s="95"/>
      <c r="AI69" s="95"/>
      <c r="AJ69" s="103" t="str">
        <f t="shared" si="12"/>
        <v xml:space="preserve"> </v>
      </c>
      <c r="AK69" s="95"/>
      <c r="AL69" s="95"/>
      <c r="AM69" s="103" t="str">
        <f t="shared" si="13"/>
        <v xml:space="preserve"> </v>
      </c>
      <c r="AN69" s="95"/>
      <c r="AO69" s="95"/>
      <c r="AP69" s="103" t="str">
        <f t="shared" si="14"/>
        <v xml:space="preserve"> </v>
      </c>
      <c r="AQ69" s="95"/>
      <c r="AR69" s="95"/>
      <c r="AS69" s="121" t="str">
        <f>IF(SUM(V69:AR70)=0,"",SUM(V69:AR70)+S69)</f>
        <v/>
      </c>
      <c r="AT69" s="119" t="str">
        <f>IF(P69="","",DGET(BH$4:BO$400,BF70,BE69:BE70))</f>
        <v/>
      </c>
      <c r="AU69" s="142" t="str">
        <f>IF(AS69="","",ROUND(AS69*AT69/1000,2))</f>
        <v/>
      </c>
      <c r="AV69" s="148"/>
      <c r="AW69" s="142" t="str">
        <f>IF(AU69="","",ROUND(AU69+AV69,2))</f>
        <v/>
      </c>
      <c r="AX69" s="161"/>
      <c r="AY69" s="1" t="str">
        <f>IF(AX69="○",AW69,"")</f>
        <v/>
      </c>
      <c r="BA69" s="6"/>
      <c r="BB69" s="5"/>
      <c r="BC69" s="168" t="s">
        <v>50</v>
      </c>
      <c r="BE69" s="2" t="s">
        <v>53</v>
      </c>
      <c r="BF69" s="2" t="s">
        <v>18</v>
      </c>
      <c r="BH69" s="178">
        <v>0.66</v>
      </c>
      <c r="BI69" s="4">
        <v>1953</v>
      </c>
      <c r="BJ69" s="4">
        <v>730</v>
      </c>
      <c r="BK69" s="4">
        <v>265</v>
      </c>
      <c r="BL69" s="4">
        <v>95</v>
      </c>
      <c r="BM69" s="4">
        <v>41</v>
      </c>
      <c r="BN69" s="4">
        <v>11</v>
      </c>
      <c r="BO69" s="4">
        <v>4</v>
      </c>
    </row>
    <row r="70" spans="1:67" ht="11.1" customHeight="1">
      <c r="A70" s="11"/>
      <c r="B70" s="16"/>
      <c r="C70" s="23"/>
      <c r="D70" s="31"/>
      <c r="E70" s="41"/>
      <c r="F70" s="49"/>
      <c r="G70" s="31"/>
      <c r="H70" s="41"/>
      <c r="I70" s="49"/>
      <c r="J70" s="54"/>
      <c r="K70" s="56"/>
      <c r="L70" s="58"/>
      <c r="M70" s="60"/>
      <c r="N70" s="62"/>
      <c r="O70" s="66"/>
      <c r="P70" s="31"/>
      <c r="Q70" s="41"/>
      <c r="R70" s="49"/>
      <c r="S70" s="72"/>
      <c r="T70" s="80"/>
      <c r="U70" s="86"/>
      <c r="V70" s="90"/>
      <c r="W70" s="96"/>
      <c r="X70" s="104" t="str">
        <f t="shared" si="8"/>
        <v xml:space="preserve"> </v>
      </c>
      <c r="Y70" s="96"/>
      <c r="Z70" s="96"/>
      <c r="AA70" s="104" t="str">
        <f t="shared" si="9"/>
        <v xml:space="preserve"> </v>
      </c>
      <c r="AB70" s="96"/>
      <c r="AC70" s="96"/>
      <c r="AD70" s="104" t="str">
        <f t="shared" si="10"/>
        <v xml:space="preserve"> </v>
      </c>
      <c r="AE70" s="96"/>
      <c r="AF70" s="96"/>
      <c r="AG70" s="104" t="str">
        <f t="shared" si="11"/>
        <v xml:space="preserve"> </v>
      </c>
      <c r="AH70" s="96"/>
      <c r="AI70" s="96"/>
      <c r="AJ70" s="104" t="str">
        <f t="shared" si="12"/>
        <v xml:space="preserve"> </v>
      </c>
      <c r="AK70" s="96"/>
      <c r="AL70" s="96"/>
      <c r="AM70" s="104" t="str">
        <f t="shared" si="13"/>
        <v xml:space="preserve"> </v>
      </c>
      <c r="AN70" s="96"/>
      <c r="AO70" s="96"/>
      <c r="AP70" s="104" t="str">
        <f t="shared" si="14"/>
        <v xml:space="preserve"> </v>
      </c>
      <c r="AQ70" s="96"/>
      <c r="AR70" s="96"/>
      <c r="AS70" s="122"/>
      <c r="AT70" s="122"/>
      <c r="AU70" s="143"/>
      <c r="AV70" s="149"/>
      <c r="AW70" s="143"/>
      <c r="AX70" s="162"/>
      <c r="BA70" s="5"/>
      <c r="BB70" s="5"/>
      <c r="BC70" s="1">
        <f>G69</f>
        <v>0</v>
      </c>
      <c r="BE70" s="2" t="str">
        <f>M69</f>
        <v/>
      </c>
      <c r="BF70" s="2" t="str">
        <f>IF(P69="","",IF(P69=32,"φ30","φ"&amp;P69))</f>
        <v/>
      </c>
      <c r="BH70" s="178">
        <v>0.67</v>
      </c>
      <c r="BI70" s="4">
        <v>1953</v>
      </c>
      <c r="BJ70" s="4">
        <v>750</v>
      </c>
      <c r="BK70" s="4">
        <v>265</v>
      </c>
      <c r="BL70" s="4">
        <v>95</v>
      </c>
      <c r="BM70" s="4">
        <v>41</v>
      </c>
      <c r="BN70" s="4">
        <v>11</v>
      </c>
      <c r="BO70" s="4">
        <v>4</v>
      </c>
    </row>
    <row r="71" spans="1:67" ht="11.1" customHeight="1">
      <c r="A71" s="10"/>
      <c r="B71" s="15" t="s">
        <v>26</v>
      </c>
      <c r="C71" s="22"/>
      <c r="D71" s="30"/>
      <c r="E71" s="40"/>
      <c r="F71" s="48"/>
      <c r="G71" s="30"/>
      <c r="H71" s="40"/>
      <c r="I71" s="48"/>
      <c r="J71" s="53" t="str">
        <f>IF(G71="","",DGET(BA$4:BB$54,"使用水量比",BC71:BC72))</f>
        <v/>
      </c>
      <c r="K71" s="55"/>
      <c r="L71" s="57"/>
      <c r="M71" s="59" t="str">
        <f>IF(J71="","",IF(D71/G71*J71&lt;3,ROUND(D71/G71*J71,2),IF(D71/G71*J71&lt;10,ROUND(D71/G71*J71,1),IF(D71/G71*J71&lt;30,ROUND(D71/G71*J71,0),ROUND(D71/G71*J71,-1)))))</f>
        <v/>
      </c>
      <c r="N71" s="61"/>
      <c r="O71" s="65"/>
      <c r="P71" s="30"/>
      <c r="Q71" s="40"/>
      <c r="R71" s="48"/>
      <c r="S71" s="71"/>
      <c r="T71" s="79"/>
      <c r="U71" s="85"/>
      <c r="V71" s="89"/>
      <c r="W71" s="95"/>
      <c r="X71" s="103" t="str">
        <f t="shared" si="8"/>
        <v xml:space="preserve"> </v>
      </c>
      <c r="Y71" s="95"/>
      <c r="Z71" s="95"/>
      <c r="AA71" s="103" t="str">
        <f t="shared" si="9"/>
        <v xml:space="preserve"> </v>
      </c>
      <c r="AB71" s="95"/>
      <c r="AC71" s="95"/>
      <c r="AD71" s="103" t="str">
        <f t="shared" si="10"/>
        <v xml:space="preserve"> </v>
      </c>
      <c r="AE71" s="95"/>
      <c r="AF71" s="95"/>
      <c r="AG71" s="103" t="str">
        <f t="shared" si="11"/>
        <v xml:space="preserve"> </v>
      </c>
      <c r="AH71" s="95"/>
      <c r="AI71" s="95"/>
      <c r="AJ71" s="103" t="str">
        <f t="shared" si="12"/>
        <v xml:space="preserve"> </v>
      </c>
      <c r="AK71" s="95"/>
      <c r="AL71" s="95"/>
      <c r="AM71" s="103" t="str">
        <f t="shared" si="13"/>
        <v xml:space="preserve"> </v>
      </c>
      <c r="AN71" s="95"/>
      <c r="AO71" s="95"/>
      <c r="AP71" s="103" t="str">
        <f t="shared" si="14"/>
        <v xml:space="preserve"> </v>
      </c>
      <c r="AQ71" s="95"/>
      <c r="AR71" s="95"/>
      <c r="AS71" s="121" t="str">
        <f>IF(SUM(V71:AR72)=0,"",SUM(V71:AR72)+S71)</f>
        <v/>
      </c>
      <c r="AT71" s="119" t="str">
        <f>IF(P71="","",DGET(BH$4:BO$400,BF72,BE71:BE72))</f>
        <v/>
      </c>
      <c r="AU71" s="142" t="str">
        <f>IF(AS71="","",ROUND(AS71*AT71/1000,2))</f>
        <v/>
      </c>
      <c r="AV71" s="148"/>
      <c r="AW71" s="142" t="str">
        <f>IF(AU71="","",ROUND(AU71+AV71,2))</f>
        <v/>
      </c>
      <c r="AX71" s="161"/>
      <c r="AY71" s="1" t="str">
        <f>IF(AX71="○",AW71,"")</f>
        <v/>
      </c>
      <c r="BA71" s="6"/>
      <c r="BB71" s="5"/>
      <c r="BC71" s="168" t="s">
        <v>50</v>
      </c>
      <c r="BE71" s="2" t="s">
        <v>53</v>
      </c>
      <c r="BF71" s="2" t="s">
        <v>18</v>
      </c>
      <c r="BH71" s="178">
        <v>0.68</v>
      </c>
      <c r="BI71" s="4">
        <v>2027</v>
      </c>
      <c r="BJ71" s="4">
        <v>771</v>
      </c>
      <c r="BK71" s="4">
        <v>277</v>
      </c>
      <c r="BL71" s="4">
        <v>99</v>
      </c>
      <c r="BM71" s="4">
        <v>43</v>
      </c>
      <c r="BN71" s="4">
        <v>11</v>
      </c>
      <c r="BO71" s="4">
        <v>4</v>
      </c>
    </row>
    <row r="72" spans="1:67" ht="11.1" customHeight="1">
      <c r="A72" s="11"/>
      <c r="B72" s="16"/>
      <c r="C72" s="23"/>
      <c r="D72" s="31"/>
      <c r="E72" s="41"/>
      <c r="F72" s="49"/>
      <c r="G72" s="31"/>
      <c r="H72" s="41"/>
      <c r="I72" s="49"/>
      <c r="J72" s="54"/>
      <c r="K72" s="56"/>
      <c r="L72" s="58"/>
      <c r="M72" s="60"/>
      <c r="N72" s="62"/>
      <c r="O72" s="66"/>
      <c r="P72" s="31"/>
      <c r="Q72" s="41"/>
      <c r="R72" s="49"/>
      <c r="S72" s="72"/>
      <c r="T72" s="80"/>
      <c r="U72" s="86"/>
      <c r="V72" s="90"/>
      <c r="W72" s="96"/>
      <c r="X72" s="104" t="str">
        <f t="shared" si="8"/>
        <v xml:space="preserve"> </v>
      </c>
      <c r="Y72" s="96"/>
      <c r="Z72" s="96"/>
      <c r="AA72" s="104" t="str">
        <f t="shared" si="9"/>
        <v xml:space="preserve"> </v>
      </c>
      <c r="AB72" s="96"/>
      <c r="AC72" s="96"/>
      <c r="AD72" s="104" t="str">
        <f t="shared" si="10"/>
        <v xml:space="preserve"> </v>
      </c>
      <c r="AE72" s="96"/>
      <c r="AF72" s="96"/>
      <c r="AG72" s="104" t="str">
        <f t="shared" si="11"/>
        <v xml:space="preserve"> </v>
      </c>
      <c r="AH72" s="96"/>
      <c r="AI72" s="96"/>
      <c r="AJ72" s="104" t="str">
        <f t="shared" si="12"/>
        <v xml:space="preserve"> </v>
      </c>
      <c r="AK72" s="96"/>
      <c r="AL72" s="96"/>
      <c r="AM72" s="104" t="str">
        <f t="shared" si="13"/>
        <v xml:space="preserve"> </v>
      </c>
      <c r="AN72" s="96"/>
      <c r="AO72" s="96"/>
      <c r="AP72" s="104" t="str">
        <f t="shared" si="14"/>
        <v xml:space="preserve"> </v>
      </c>
      <c r="AQ72" s="96"/>
      <c r="AR72" s="96"/>
      <c r="AS72" s="122"/>
      <c r="AT72" s="122"/>
      <c r="AU72" s="143"/>
      <c r="AV72" s="149"/>
      <c r="AW72" s="143"/>
      <c r="AX72" s="162"/>
      <c r="BA72" s="5"/>
      <c r="BB72" s="5"/>
      <c r="BC72" s="1">
        <f>G71</f>
        <v>0</v>
      </c>
      <c r="BE72" s="2" t="str">
        <f>M71</f>
        <v/>
      </c>
      <c r="BF72" s="2" t="str">
        <f>IF(P71="","",IF(P71=32,"φ30","φ"&amp;P71))</f>
        <v/>
      </c>
      <c r="BH72" s="178">
        <v>0.69</v>
      </c>
      <c r="BI72" s="4">
        <v>2081</v>
      </c>
      <c r="BJ72" s="4">
        <v>791</v>
      </c>
      <c r="BK72" s="4">
        <v>289</v>
      </c>
      <c r="BL72" s="4">
        <v>103</v>
      </c>
      <c r="BM72" s="4">
        <v>45</v>
      </c>
      <c r="BN72" s="4">
        <v>12</v>
      </c>
      <c r="BO72" s="4">
        <v>4</v>
      </c>
    </row>
    <row r="73" spans="1:67" ht="11.1" customHeight="1">
      <c r="A73" s="10"/>
      <c r="B73" s="15" t="s">
        <v>26</v>
      </c>
      <c r="C73" s="22"/>
      <c r="D73" s="30"/>
      <c r="E73" s="40"/>
      <c r="F73" s="48"/>
      <c r="G73" s="30"/>
      <c r="H73" s="40"/>
      <c r="I73" s="48"/>
      <c r="J73" s="53" t="str">
        <f>IF(G73="","",DGET(BA$4:BB$54,"使用水量比",BC73:BC74))</f>
        <v/>
      </c>
      <c r="K73" s="55"/>
      <c r="L73" s="57"/>
      <c r="M73" s="59" t="str">
        <f>IF(J73="","",IF(D73/G73*J73&lt;3,ROUND(D73/G73*J73,2),IF(D73/G73*J73&lt;10,ROUND(D73/G73*J73,1),IF(D73/G73*J73&lt;30,ROUND(D73/G73*J73,0),ROUND(D73/G73*J73,-1)))))</f>
        <v/>
      </c>
      <c r="N73" s="61"/>
      <c r="O73" s="65"/>
      <c r="P73" s="30"/>
      <c r="Q73" s="40"/>
      <c r="R73" s="48"/>
      <c r="S73" s="71"/>
      <c r="T73" s="79"/>
      <c r="U73" s="85"/>
      <c r="V73" s="89"/>
      <c r="W73" s="95"/>
      <c r="X73" s="103" t="str">
        <f t="shared" si="8"/>
        <v xml:space="preserve"> </v>
      </c>
      <c r="Y73" s="95"/>
      <c r="Z73" s="95"/>
      <c r="AA73" s="103" t="str">
        <f t="shared" si="9"/>
        <v xml:space="preserve"> </v>
      </c>
      <c r="AB73" s="95"/>
      <c r="AC73" s="95"/>
      <c r="AD73" s="103" t="str">
        <f t="shared" si="10"/>
        <v xml:space="preserve"> </v>
      </c>
      <c r="AE73" s="95"/>
      <c r="AF73" s="95"/>
      <c r="AG73" s="103" t="str">
        <f t="shared" si="11"/>
        <v xml:space="preserve"> </v>
      </c>
      <c r="AH73" s="95"/>
      <c r="AI73" s="95"/>
      <c r="AJ73" s="103" t="str">
        <f t="shared" si="12"/>
        <v xml:space="preserve"> </v>
      </c>
      <c r="AK73" s="95"/>
      <c r="AL73" s="95"/>
      <c r="AM73" s="103" t="str">
        <f t="shared" si="13"/>
        <v xml:space="preserve"> </v>
      </c>
      <c r="AN73" s="95"/>
      <c r="AO73" s="95"/>
      <c r="AP73" s="103" t="str">
        <f t="shared" si="14"/>
        <v xml:space="preserve"> </v>
      </c>
      <c r="AQ73" s="95"/>
      <c r="AR73" s="95"/>
      <c r="AS73" s="121" t="str">
        <f>IF(SUM(V73:AR74)=0,"",SUM(V73:AR74)+S73)</f>
        <v/>
      </c>
      <c r="AT73" s="119" t="str">
        <f>IF(P73="","",DGET(BH$4:BO$400,BF74,BE73:BE74))</f>
        <v/>
      </c>
      <c r="AU73" s="142" t="str">
        <f>IF(AS73="","",ROUND(AS73*AT73/1000,2))</f>
        <v/>
      </c>
      <c r="AV73" s="148"/>
      <c r="AW73" s="142" t="str">
        <f>IF(AU73="","",ROUND(AU73+AV73,2))</f>
        <v/>
      </c>
      <c r="AX73" s="161"/>
      <c r="AY73" s="1" t="str">
        <f>IF(AX73="○",AW73,"")</f>
        <v/>
      </c>
      <c r="BA73" s="6"/>
      <c r="BB73" s="5"/>
      <c r="BC73" s="168" t="s">
        <v>50</v>
      </c>
      <c r="BE73" s="2" t="s">
        <v>53</v>
      </c>
      <c r="BF73" s="2" t="s">
        <v>18</v>
      </c>
      <c r="BH73" s="178">
        <v>0.7</v>
      </c>
      <c r="BI73" s="4">
        <v>2137</v>
      </c>
      <c r="BJ73" s="4">
        <v>812</v>
      </c>
      <c r="BK73" s="4">
        <v>289</v>
      </c>
      <c r="BL73" s="4">
        <v>103</v>
      </c>
      <c r="BM73" s="4">
        <v>45</v>
      </c>
      <c r="BN73" s="4">
        <v>12</v>
      </c>
      <c r="BO73" s="4">
        <v>4</v>
      </c>
    </row>
    <row r="74" spans="1:67" ht="11.1" customHeight="1">
      <c r="A74" s="11"/>
      <c r="B74" s="16"/>
      <c r="C74" s="23"/>
      <c r="D74" s="31"/>
      <c r="E74" s="41"/>
      <c r="F74" s="49"/>
      <c r="G74" s="31"/>
      <c r="H74" s="41"/>
      <c r="I74" s="49"/>
      <c r="J74" s="54"/>
      <c r="K74" s="56"/>
      <c r="L74" s="58"/>
      <c r="M74" s="60"/>
      <c r="N74" s="62"/>
      <c r="O74" s="66"/>
      <c r="P74" s="31"/>
      <c r="Q74" s="41"/>
      <c r="R74" s="49"/>
      <c r="S74" s="72"/>
      <c r="T74" s="80"/>
      <c r="U74" s="86"/>
      <c r="V74" s="90"/>
      <c r="W74" s="96"/>
      <c r="X74" s="104" t="str">
        <f t="shared" si="8"/>
        <v xml:space="preserve"> </v>
      </c>
      <c r="Y74" s="96"/>
      <c r="Z74" s="96"/>
      <c r="AA74" s="104" t="str">
        <f t="shared" si="9"/>
        <v xml:space="preserve"> </v>
      </c>
      <c r="AB74" s="96"/>
      <c r="AC74" s="96"/>
      <c r="AD74" s="104" t="str">
        <f t="shared" si="10"/>
        <v xml:space="preserve"> </v>
      </c>
      <c r="AE74" s="96"/>
      <c r="AF74" s="96"/>
      <c r="AG74" s="104" t="str">
        <f t="shared" si="11"/>
        <v xml:space="preserve"> </v>
      </c>
      <c r="AH74" s="96"/>
      <c r="AI74" s="96"/>
      <c r="AJ74" s="104" t="str">
        <f t="shared" si="12"/>
        <v xml:space="preserve"> </v>
      </c>
      <c r="AK74" s="96"/>
      <c r="AL74" s="96"/>
      <c r="AM74" s="104" t="str">
        <f t="shared" si="13"/>
        <v xml:space="preserve"> </v>
      </c>
      <c r="AN74" s="96"/>
      <c r="AO74" s="96"/>
      <c r="AP74" s="104" t="str">
        <f t="shared" si="14"/>
        <v xml:space="preserve"> </v>
      </c>
      <c r="AQ74" s="96"/>
      <c r="AR74" s="96"/>
      <c r="AS74" s="122"/>
      <c r="AT74" s="122"/>
      <c r="AU74" s="143"/>
      <c r="AV74" s="149"/>
      <c r="AW74" s="143"/>
      <c r="AX74" s="162"/>
      <c r="BA74" s="5"/>
      <c r="BB74" s="5"/>
      <c r="BC74" s="1">
        <f>G73</f>
        <v>0</v>
      </c>
      <c r="BE74" s="2" t="str">
        <f>M73</f>
        <v/>
      </c>
      <c r="BF74" s="2" t="str">
        <f>IF(P73="","",IF(P73=32,"φ30","φ"&amp;P73))</f>
        <v/>
      </c>
      <c r="BH74" s="178">
        <v>0.71</v>
      </c>
      <c r="BI74" s="4">
        <v>2193</v>
      </c>
      <c r="BJ74" s="4">
        <v>833</v>
      </c>
      <c r="BK74" s="4">
        <v>301</v>
      </c>
      <c r="BL74" s="4">
        <v>108</v>
      </c>
      <c r="BM74" s="4">
        <v>47</v>
      </c>
      <c r="BN74" s="4">
        <v>12</v>
      </c>
      <c r="BO74" s="4">
        <v>4</v>
      </c>
    </row>
    <row r="75" spans="1:67" ht="11.1" customHeight="1">
      <c r="A75" s="10"/>
      <c r="B75" s="15" t="s">
        <v>26</v>
      </c>
      <c r="C75" s="22"/>
      <c r="D75" s="30"/>
      <c r="E75" s="40"/>
      <c r="F75" s="48"/>
      <c r="G75" s="30"/>
      <c r="H75" s="40"/>
      <c r="I75" s="48"/>
      <c r="J75" s="53" t="str">
        <f>IF(G75="","",DGET(BA$4:BB$54,"使用水量比",BC75:BC76))</f>
        <v/>
      </c>
      <c r="K75" s="55"/>
      <c r="L75" s="57"/>
      <c r="M75" s="59" t="str">
        <f>IF(J75="","",IF(D75/G75*J75&lt;3,ROUND(D75/G75*J75,2),IF(D75/G75*J75&lt;10,ROUND(D75/G75*J75,1),IF(D75/G75*J75&lt;30,ROUND(D75/G75*J75,0),ROUND(D75/G75*J75,-1)))))</f>
        <v/>
      </c>
      <c r="N75" s="61"/>
      <c r="O75" s="65"/>
      <c r="P75" s="30"/>
      <c r="Q75" s="40"/>
      <c r="R75" s="48"/>
      <c r="S75" s="71"/>
      <c r="T75" s="79"/>
      <c r="U75" s="85"/>
      <c r="V75" s="89"/>
      <c r="W75" s="95"/>
      <c r="X75" s="103" t="str">
        <f t="shared" si="8"/>
        <v xml:space="preserve"> </v>
      </c>
      <c r="Y75" s="95"/>
      <c r="Z75" s="95"/>
      <c r="AA75" s="103" t="str">
        <f t="shared" si="9"/>
        <v xml:space="preserve"> </v>
      </c>
      <c r="AB75" s="95"/>
      <c r="AC75" s="95"/>
      <c r="AD75" s="103" t="str">
        <f t="shared" si="10"/>
        <v xml:space="preserve"> </v>
      </c>
      <c r="AE75" s="95"/>
      <c r="AF75" s="95"/>
      <c r="AG75" s="103" t="str">
        <f t="shared" si="11"/>
        <v xml:space="preserve"> </v>
      </c>
      <c r="AH75" s="95"/>
      <c r="AI75" s="95"/>
      <c r="AJ75" s="103" t="str">
        <f t="shared" si="12"/>
        <v xml:space="preserve"> </v>
      </c>
      <c r="AK75" s="95"/>
      <c r="AL75" s="95"/>
      <c r="AM75" s="103" t="str">
        <f t="shared" si="13"/>
        <v xml:space="preserve"> </v>
      </c>
      <c r="AN75" s="95"/>
      <c r="AO75" s="95"/>
      <c r="AP75" s="103" t="str">
        <f t="shared" si="14"/>
        <v xml:space="preserve"> </v>
      </c>
      <c r="AQ75" s="95"/>
      <c r="AR75" s="95"/>
      <c r="AS75" s="121" t="str">
        <f>IF(SUM(V75:AR76)=0,"",SUM(V75:AR76)+S75)</f>
        <v/>
      </c>
      <c r="AT75" s="119" t="str">
        <f>IF(P75="","",DGET(BH$4:BO$400,BF76,BE75:BE76))</f>
        <v/>
      </c>
      <c r="AU75" s="142" t="str">
        <f>IF(AS75="","",ROUND(AS75*AT75/1000,2))</f>
        <v/>
      </c>
      <c r="AV75" s="148"/>
      <c r="AW75" s="142" t="str">
        <f>IF(AU75="","",ROUND(AU75+AV75,2))</f>
        <v/>
      </c>
      <c r="AX75" s="161"/>
      <c r="AY75" s="1" t="str">
        <f>IF(AX75="○",AW75,"")</f>
        <v/>
      </c>
      <c r="BA75" s="6"/>
      <c r="BB75" s="5"/>
      <c r="BC75" s="168" t="s">
        <v>50</v>
      </c>
      <c r="BE75" s="2" t="s">
        <v>53</v>
      </c>
      <c r="BF75" s="2" t="s">
        <v>18</v>
      </c>
      <c r="BH75" s="178">
        <v>0.72</v>
      </c>
      <c r="BI75" s="4">
        <v>2249</v>
      </c>
      <c r="BJ75" s="4">
        <v>854</v>
      </c>
      <c r="BK75" s="4">
        <v>301</v>
      </c>
      <c r="BL75" s="4">
        <v>108</v>
      </c>
      <c r="BM75" s="4">
        <v>47</v>
      </c>
      <c r="BN75" s="4">
        <v>12</v>
      </c>
      <c r="BO75" s="4">
        <v>4</v>
      </c>
    </row>
    <row r="76" spans="1:67" ht="11.1" customHeight="1">
      <c r="A76" s="11"/>
      <c r="B76" s="16"/>
      <c r="C76" s="23"/>
      <c r="D76" s="31"/>
      <c r="E76" s="41"/>
      <c r="F76" s="49"/>
      <c r="G76" s="31"/>
      <c r="H76" s="41"/>
      <c r="I76" s="49"/>
      <c r="J76" s="54"/>
      <c r="K76" s="56"/>
      <c r="L76" s="58"/>
      <c r="M76" s="60"/>
      <c r="N76" s="62"/>
      <c r="O76" s="66"/>
      <c r="P76" s="31"/>
      <c r="Q76" s="41"/>
      <c r="R76" s="49"/>
      <c r="S76" s="72"/>
      <c r="T76" s="80"/>
      <c r="U76" s="86"/>
      <c r="V76" s="90"/>
      <c r="W76" s="96"/>
      <c r="X76" s="104" t="str">
        <f t="shared" si="8"/>
        <v xml:space="preserve"> </v>
      </c>
      <c r="Y76" s="96"/>
      <c r="Z76" s="96"/>
      <c r="AA76" s="104" t="str">
        <f t="shared" si="9"/>
        <v xml:space="preserve"> </v>
      </c>
      <c r="AB76" s="96"/>
      <c r="AC76" s="96"/>
      <c r="AD76" s="104" t="str">
        <f t="shared" si="10"/>
        <v xml:space="preserve"> </v>
      </c>
      <c r="AE76" s="96"/>
      <c r="AF76" s="96"/>
      <c r="AG76" s="104" t="str">
        <f t="shared" si="11"/>
        <v xml:space="preserve"> </v>
      </c>
      <c r="AH76" s="96"/>
      <c r="AI76" s="96"/>
      <c r="AJ76" s="104" t="str">
        <f t="shared" si="12"/>
        <v xml:space="preserve"> </v>
      </c>
      <c r="AK76" s="96"/>
      <c r="AL76" s="96"/>
      <c r="AM76" s="104" t="str">
        <f t="shared" si="13"/>
        <v xml:space="preserve"> </v>
      </c>
      <c r="AN76" s="96"/>
      <c r="AO76" s="96"/>
      <c r="AP76" s="104" t="str">
        <f t="shared" si="14"/>
        <v xml:space="preserve"> </v>
      </c>
      <c r="AQ76" s="96"/>
      <c r="AR76" s="96"/>
      <c r="AS76" s="122"/>
      <c r="AT76" s="122"/>
      <c r="AU76" s="143"/>
      <c r="AV76" s="149"/>
      <c r="AW76" s="143"/>
      <c r="AX76" s="162"/>
      <c r="BA76" s="5"/>
      <c r="BB76" s="5"/>
      <c r="BC76" s="1">
        <f>G75</f>
        <v>0</v>
      </c>
      <c r="BE76" s="2" t="str">
        <f>M75</f>
        <v/>
      </c>
      <c r="BF76" s="2" t="str">
        <f>IF(P75="","",IF(P75=32,"φ30","φ"&amp;P75))</f>
        <v/>
      </c>
      <c r="BH76" s="178">
        <v>0.73</v>
      </c>
      <c r="BI76" s="4">
        <v>2307</v>
      </c>
      <c r="BJ76" s="4">
        <v>876</v>
      </c>
      <c r="BK76" s="4">
        <v>314</v>
      </c>
      <c r="BL76" s="4">
        <v>112</v>
      </c>
      <c r="BM76" s="4">
        <v>48</v>
      </c>
      <c r="BN76" s="4">
        <v>13</v>
      </c>
      <c r="BO76" s="4">
        <v>5</v>
      </c>
    </row>
    <row r="77" spans="1:67" ht="11.1" customHeight="1">
      <c r="A77" s="10"/>
      <c r="B77" s="15" t="s">
        <v>26</v>
      </c>
      <c r="C77" s="22"/>
      <c r="D77" s="30"/>
      <c r="E77" s="40"/>
      <c r="F77" s="48"/>
      <c r="G77" s="30"/>
      <c r="H77" s="40"/>
      <c r="I77" s="48"/>
      <c r="J77" s="53" t="str">
        <f>IF(G77="","",DGET(BA$4:BB$54,"使用水量比",BC77:BC78))</f>
        <v/>
      </c>
      <c r="K77" s="55"/>
      <c r="L77" s="57"/>
      <c r="M77" s="59" t="str">
        <f>IF(J77="","",IF(D77/G77*J77&lt;3,ROUND(D77/G77*J77,2),IF(D77/G77*J77&lt;10,ROUND(D77/G77*J77,1),IF(D77/G77*J77&lt;30,ROUND(D77/G77*J77,0),ROUND(D77/G77*J77,-1)))))</f>
        <v/>
      </c>
      <c r="N77" s="61"/>
      <c r="O77" s="65"/>
      <c r="P77" s="30"/>
      <c r="Q77" s="40"/>
      <c r="R77" s="48"/>
      <c r="S77" s="71"/>
      <c r="T77" s="79"/>
      <c r="U77" s="85"/>
      <c r="V77" s="89"/>
      <c r="W77" s="95"/>
      <c r="X77" s="103" t="str">
        <f t="shared" si="8"/>
        <v xml:space="preserve"> </v>
      </c>
      <c r="Y77" s="95"/>
      <c r="Z77" s="95"/>
      <c r="AA77" s="103" t="str">
        <f t="shared" si="9"/>
        <v xml:space="preserve"> </v>
      </c>
      <c r="AB77" s="95"/>
      <c r="AC77" s="95"/>
      <c r="AD77" s="103" t="str">
        <f t="shared" si="10"/>
        <v xml:space="preserve"> </v>
      </c>
      <c r="AE77" s="95"/>
      <c r="AF77" s="95"/>
      <c r="AG77" s="103" t="str">
        <f t="shared" si="11"/>
        <v xml:space="preserve"> </v>
      </c>
      <c r="AH77" s="95"/>
      <c r="AI77" s="95"/>
      <c r="AJ77" s="103" t="str">
        <f t="shared" si="12"/>
        <v xml:space="preserve"> </v>
      </c>
      <c r="AK77" s="95"/>
      <c r="AL77" s="95"/>
      <c r="AM77" s="103" t="str">
        <f t="shared" si="13"/>
        <v xml:space="preserve"> </v>
      </c>
      <c r="AN77" s="95"/>
      <c r="AO77" s="95"/>
      <c r="AP77" s="103" t="str">
        <f t="shared" si="14"/>
        <v xml:space="preserve"> </v>
      </c>
      <c r="AQ77" s="95"/>
      <c r="AR77" s="95"/>
      <c r="AS77" s="121" t="str">
        <f>IF(SUM(V77:AR78)=0,"",SUM(V77:AR78)+S77)</f>
        <v/>
      </c>
      <c r="AT77" s="119" t="str">
        <f>IF(P77="","",DGET(BH$4:BO$400,BF78,BE77:BE78))</f>
        <v/>
      </c>
      <c r="AU77" s="142" t="str">
        <f>IF(AS77="","",ROUND(AS77*AT77/1000,2))</f>
        <v/>
      </c>
      <c r="AV77" s="148"/>
      <c r="AW77" s="142" t="str">
        <f>IF(AU77="","",ROUND(AU77+AV77,2))</f>
        <v/>
      </c>
      <c r="AX77" s="161"/>
      <c r="AY77" s="1" t="str">
        <f>IF(AX77="○",AW77,"")</f>
        <v/>
      </c>
      <c r="BA77" s="6"/>
      <c r="BB77" s="5"/>
      <c r="BC77" s="168" t="s">
        <v>50</v>
      </c>
      <c r="BE77" s="2" t="s">
        <v>53</v>
      </c>
      <c r="BF77" s="2" t="s">
        <v>18</v>
      </c>
      <c r="BH77" s="178">
        <v>0.74</v>
      </c>
      <c r="BI77" s="4">
        <v>2365</v>
      </c>
      <c r="BJ77" s="4">
        <v>897</v>
      </c>
      <c r="BK77" s="4">
        <v>326</v>
      </c>
      <c r="BL77" s="4">
        <v>117</v>
      </c>
      <c r="BM77" s="4">
        <v>50</v>
      </c>
      <c r="BN77" s="4">
        <v>13</v>
      </c>
      <c r="BO77" s="4">
        <v>5</v>
      </c>
    </row>
    <row r="78" spans="1:67" ht="11.1" customHeight="1">
      <c r="A78" s="11"/>
      <c r="B78" s="16"/>
      <c r="C78" s="23"/>
      <c r="D78" s="31"/>
      <c r="E78" s="41"/>
      <c r="F78" s="49"/>
      <c r="G78" s="31"/>
      <c r="H78" s="41"/>
      <c r="I78" s="49"/>
      <c r="J78" s="54"/>
      <c r="K78" s="56"/>
      <c r="L78" s="58"/>
      <c r="M78" s="60"/>
      <c r="N78" s="62"/>
      <c r="O78" s="66"/>
      <c r="P78" s="31"/>
      <c r="Q78" s="41"/>
      <c r="R78" s="49"/>
      <c r="S78" s="72"/>
      <c r="T78" s="80"/>
      <c r="U78" s="86"/>
      <c r="V78" s="90"/>
      <c r="W78" s="96"/>
      <c r="X78" s="104" t="str">
        <f t="shared" si="8"/>
        <v xml:space="preserve"> </v>
      </c>
      <c r="Y78" s="96"/>
      <c r="Z78" s="96"/>
      <c r="AA78" s="104" t="str">
        <f t="shared" si="9"/>
        <v xml:space="preserve"> </v>
      </c>
      <c r="AB78" s="96"/>
      <c r="AC78" s="96"/>
      <c r="AD78" s="104" t="str">
        <f t="shared" si="10"/>
        <v xml:space="preserve"> </v>
      </c>
      <c r="AE78" s="96"/>
      <c r="AF78" s="96"/>
      <c r="AG78" s="104" t="str">
        <f t="shared" si="11"/>
        <v xml:space="preserve"> </v>
      </c>
      <c r="AH78" s="96"/>
      <c r="AI78" s="96"/>
      <c r="AJ78" s="104" t="str">
        <f t="shared" si="12"/>
        <v xml:space="preserve"> </v>
      </c>
      <c r="AK78" s="96"/>
      <c r="AL78" s="96"/>
      <c r="AM78" s="104" t="str">
        <f t="shared" si="13"/>
        <v xml:space="preserve"> </v>
      </c>
      <c r="AN78" s="96"/>
      <c r="AO78" s="96"/>
      <c r="AP78" s="104" t="str">
        <f t="shared" si="14"/>
        <v xml:space="preserve"> </v>
      </c>
      <c r="AQ78" s="96"/>
      <c r="AR78" s="96"/>
      <c r="AS78" s="122"/>
      <c r="AT78" s="122"/>
      <c r="AU78" s="143"/>
      <c r="AV78" s="149"/>
      <c r="AW78" s="143"/>
      <c r="AX78" s="162"/>
      <c r="BA78" s="5"/>
      <c r="BB78" s="171"/>
      <c r="BC78" s="1">
        <f>G77</f>
        <v>0</v>
      </c>
      <c r="BE78" s="2" t="str">
        <f>M77</f>
        <v/>
      </c>
      <c r="BF78" s="2" t="str">
        <f>IF(P77="","",IF(P77=32,"φ30","φ"&amp;P77))</f>
        <v/>
      </c>
      <c r="BH78" s="178">
        <v>0.75</v>
      </c>
      <c r="BI78" s="4">
        <v>2423</v>
      </c>
      <c r="BJ78" s="4">
        <v>919</v>
      </c>
      <c r="BK78" s="4">
        <v>326</v>
      </c>
      <c r="BL78" s="4">
        <v>117</v>
      </c>
      <c r="BM78" s="4">
        <v>50</v>
      </c>
      <c r="BN78" s="4">
        <v>13</v>
      </c>
      <c r="BO78" s="4">
        <v>5</v>
      </c>
    </row>
    <row r="79" spans="1:67" ht="11.1" customHeight="1">
      <c r="A79" s="10"/>
      <c r="B79" s="15" t="s">
        <v>26</v>
      </c>
      <c r="C79" s="22"/>
      <c r="D79" s="30"/>
      <c r="E79" s="40"/>
      <c r="F79" s="48"/>
      <c r="G79" s="30"/>
      <c r="H79" s="40"/>
      <c r="I79" s="48"/>
      <c r="J79" s="53" t="str">
        <f>IF(G79="","",DGET(BA$4:BB$54,"使用水量比",BC79:BC80))</f>
        <v/>
      </c>
      <c r="K79" s="55"/>
      <c r="L79" s="57"/>
      <c r="M79" s="59" t="str">
        <f>IF(J79="","",IF(D79/G79*J79&lt;3,ROUND(D79/G79*J79,2),IF(D79/G79*J79&lt;10,ROUND(D79/G79*J79,1),IF(D79/G79*J79&lt;30,ROUND(D79/G79*J79,0),ROUND(D79/G79*J79,-1)))))</f>
        <v/>
      </c>
      <c r="N79" s="61"/>
      <c r="O79" s="65"/>
      <c r="P79" s="30"/>
      <c r="Q79" s="40"/>
      <c r="R79" s="48"/>
      <c r="S79" s="71"/>
      <c r="T79" s="79"/>
      <c r="U79" s="85"/>
      <c r="V79" s="89"/>
      <c r="W79" s="95"/>
      <c r="X79" s="103" t="str">
        <f t="shared" si="8"/>
        <v xml:space="preserve"> </v>
      </c>
      <c r="Y79" s="95"/>
      <c r="Z79" s="95"/>
      <c r="AA79" s="103" t="str">
        <f t="shared" si="9"/>
        <v xml:space="preserve"> </v>
      </c>
      <c r="AB79" s="95"/>
      <c r="AC79" s="95"/>
      <c r="AD79" s="103" t="str">
        <f t="shared" si="10"/>
        <v xml:space="preserve"> </v>
      </c>
      <c r="AE79" s="95"/>
      <c r="AF79" s="95"/>
      <c r="AG79" s="103" t="str">
        <f t="shared" si="11"/>
        <v xml:space="preserve"> </v>
      </c>
      <c r="AH79" s="95"/>
      <c r="AI79" s="95"/>
      <c r="AJ79" s="103" t="str">
        <f t="shared" si="12"/>
        <v xml:space="preserve"> </v>
      </c>
      <c r="AK79" s="95"/>
      <c r="AL79" s="95"/>
      <c r="AM79" s="103" t="str">
        <f t="shared" si="13"/>
        <v xml:space="preserve"> </v>
      </c>
      <c r="AN79" s="95"/>
      <c r="AO79" s="95"/>
      <c r="AP79" s="103" t="str">
        <f t="shared" si="14"/>
        <v xml:space="preserve"> </v>
      </c>
      <c r="AQ79" s="95"/>
      <c r="AR79" s="95"/>
      <c r="AS79" s="121" t="str">
        <f>IF(SUM(V79:AR80)=0,"",SUM(V79:AR80)+S79)</f>
        <v/>
      </c>
      <c r="AT79" s="119" t="str">
        <f>IF(P79="","",DGET(BH$4:BO$400,BF80,BE79:BE80))</f>
        <v/>
      </c>
      <c r="AU79" s="142" t="str">
        <f>IF(AS79="","",ROUND(AS79*AT79/1000,2))</f>
        <v/>
      </c>
      <c r="AV79" s="148"/>
      <c r="AW79" s="142" t="str">
        <f>IF(AU79="","",ROUND(AU79+AV79,2))</f>
        <v/>
      </c>
      <c r="AX79" s="161"/>
      <c r="AY79" s="1" t="str">
        <f>IF(AX79="○",AW79,"")</f>
        <v/>
      </c>
      <c r="BA79" s="6"/>
      <c r="BB79" s="5"/>
      <c r="BC79" s="168" t="s">
        <v>50</v>
      </c>
      <c r="BE79" s="2" t="s">
        <v>53</v>
      </c>
      <c r="BF79" s="2" t="s">
        <v>18</v>
      </c>
      <c r="BH79" s="178">
        <v>0.76</v>
      </c>
      <c r="BI79" s="4">
        <v>2483</v>
      </c>
      <c r="BJ79" s="4">
        <v>942</v>
      </c>
      <c r="BK79" s="4">
        <v>339</v>
      </c>
      <c r="BL79" s="4">
        <v>121</v>
      </c>
      <c r="BM79" s="4">
        <v>52</v>
      </c>
      <c r="BN79" s="4">
        <v>14</v>
      </c>
      <c r="BO79" s="4">
        <v>5</v>
      </c>
    </row>
    <row r="80" spans="1:67" ht="11.1" customHeight="1">
      <c r="A80" s="11"/>
      <c r="B80" s="16"/>
      <c r="C80" s="23"/>
      <c r="D80" s="31"/>
      <c r="E80" s="41"/>
      <c r="F80" s="49"/>
      <c r="G80" s="31"/>
      <c r="H80" s="41"/>
      <c r="I80" s="49"/>
      <c r="J80" s="54"/>
      <c r="K80" s="56"/>
      <c r="L80" s="58"/>
      <c r="M80" s="60"/>
      <c r="N80" s="62"/>
      <c r="O80" s="66"/>
      <c r="P80" s="31"/>
      <c r="Q80" s="41"/>
      <c r="R80" s="49"/>
      <c r="S80" s="72"/>
      <c r="T80" s="80"/>
      <c r="U80" s="86"/>
      <c r="V80" s="90"/>
      <c r="W80" s="96"/>
      <c r="X80" s="104" t="str">
        <f t="shared" si="8"/>
        <v xml:space="preserve"> </v>
      </c>
      <c r="Y80" s="96"/>
      <c r="Z80" s="96"/>
      <c r="AA80" s="104" t="str">
        <f t="shared" si="9"/>
        <v xml:space="preserve"> </v>
      </c>
      <c r="AB80" s="96"/>
      <c r="AC80" s="96"/>
      <c r="AD80" s="104" t="str">
        <f t="shared" si="10"/>
        <v xml:space="preserve"> </v>
      </c>
      <c r="AE80" s="96"/>
      <c r="AF80" s="96"/>
      <c r="AG80" s="104" t="str">
        <f t="shared" si="11"/>
        <v xml:space="preserve"> </v>
      </c>
      <c r="AH80" s="96"/>
      <c r="AI80" s="96"/>
      <c r="AJ80" s="104" t="str">
        <f t="shared" si="12"/>
        <v xml:space="preserve"> </v>
      </c>
      <c r="AK80" s="96"/>
      <c r="AL80" s="96"/>
      <c r="AM80" s="104" t="str">
        <f t="shared" si="13"/>
        <v xml:space="preserve"> </v>
      </c>
      <c r="AN80" s="96"/>
      <c r="AO80" s="96"/>
      <c r="AP80" s="104" t="str">
        <f t="shared" si="14"/>
        <v xml:space="preserve"> </v>
      </c>
      <c r="AQ80" s="96"/>
      <c r="AR80" s="96"/>
      <c r="AS80" s="122"/>
      <c r="AT80" s="122"/>
      <c r="AU80" s="143"/>
      <c r="AV80" s="149"/>
      <c r="AW80" s="143"/>
      <c r="AX80" s="162"/>
      <c r="BA80" s="5"/>
      <c r="BB80" s="5"/>
      <c r="BC80" s="1">
        <f>G79</f>
        <v>0</v>
      </c>
      <c r="BE80" s="2" t="str">
        <f>M79</f>
        <v/>
      </c>
      <c r="BF80" s="2" t="str">
        <f>IF(P79="","",IF(P79=32,"φ30","φ"&amp;P79))</f>
        <v/>
      </c>
      <c r="BH80" s="178">
        <v>0.77</v>
      </c>
      <c r="BI80" s="4">
        <v>2543</v>
      </c>
      <c r="BJ80" s="4">
        <v>964</v>
      </c>
      <c r="BK80" s="4">
        <v>339</v>
      </c>
      <c r="BL80" s="4">
        <v>121</v>
      </c>
      <c r="BM80" s="4">
        <v>52</v>
      </c>
      <c r="BN80" s="4">
        <v>14</v>
      </c>
      <c r="BO80" s="4">
        <v>5</v>
      </c>
    </row>
    <row r="81" spans="1:67" ht="11.1" customHeight="1">
      <c r="A81" s="10"/>
      <c r="B81" s="15" t="s">
        <v>26</v>
      </c>
      <c r="C81" s="22"/>
      <c r="D81" s="30"/>
      <c r="E81" s="40"/>
      <c r="F81" s="48"/>
      <c r="G81" s="30"/>
      <c r="H81" s="40"/>
      <c r="I81" s="48"/>
      <c r="J81" s="53" t="str">
        <f>IF(G81="","",DGET(BA$4:BB$54,"使用水量比",BC81:BC82))</f>
        <v/>
      </c>
      <c r="K81" s="55"/>
      <c r="L81" s="57"/>
      <c r="M81" s="59" t="str">
        <f>IF(J81="","",IF(D81/G81*J81&lt;3,ROUND(D81/G81*J81,2),IF(D81/G81*J81&lt;10,ROUND(D81/G81*J81,1),IF(D81/G81*J81&lt;30,ROUND(D81/G81*J81,0),ROUND(D81/G81*J81,-1)))))</f>
        <v/>
      </c>
      <c r="N81" s="61"/>
      <c r="O81" s="65"/>
      <c r="P81" s="30"/>
      <c r="Q81" s="40"/>
      <c r="R81" s="48"/>
      <c r="S81" s="71"/>
      <c r="T81" s="79"/>
      <c r="U81" s="85"/>
      <c r="V81" s="89"/>
      <c r="W81" s="95"/>
      <c r="X81" s="103" t="str">
        <f t="shared" si="8"/>
        <v xml:space="preserve"> </v>
      </c>
      <c r="Y81" s="95"/>
      <c r="Z81" s="95"/>
      <c r="AA81" s="103" t="str">
        <f t="shared" si="9"/>
        <v xml:space="preserve"> </v>
      </c>
      <c r="AB81" s="95"/>
      <c r="AC81" s="95"/>
      <c r="AD81" s="103" t="str">
        <f t="shared" si="10"/>
        <v xml:space="preserve"> </v>
      </c>
      <c r="AE81" s="95"/>
      <c r="AF81" s="95"/>
      <c r="AG81" s="103" t="str">
        <f t="shared" si="11"/>
        <v xml:space="preserve"> </v>
      </c>
      <c r="AH81" s="95"/>
      <c r="AI81" s="95"/>
      <c r="AJ81" s="103" t="str">
        <f t="shared" si="12"/>
        <v xml:space="preserve"> </v>
      </c>
      <c r="AK81" s="95"/>
      <c r="AL81" s="95"/>
      <c r="AM81" s="103" t="str">
        <f t="shared" si="13"/>
        <v xml:space="preserve"> </v>
      </c>
      <c r="AN81" s="95"/>
      <c r="AO81" s="95"/>
      <c r="AP81" s="103" t="str">
        <f t="shared" si="14"/>
        <v xml:space="preserve"> </v>
      </c>
      <c r="AQ81" s="95"/>
      <c r="AR81" s="95"/>
      <c r="AS81" s="121" t="str">
        <f>IF(SUM(V81:AR82)=0,"",SUM(V81:AR82)+S81)</f>
        <v/>
      </c>
      <c r="AT81" s="119" t="str">
        <f>IF(P81="","",DGET(BH$4:BO$400,BF82,BE81:BE82))</f>
        <v/>
      </c>
      <c r="AU81" s="142" t="str">
        <f>IF(AS81="","",ROUND(AS81*AT81/1000,2))</f>
        <v/>
      </c>
      <c r="AV81" s="148"/>
      <c r="AW81" s="142" t="str">
        <f>IF(AU81="","",ROUND(AU81+AV81,2))</f>
        <v/>
      </c>
      <c r="AX81" s="161"/>
      <c r="AY81" s="1" t="str">
        <f>IF(AX81="○",AW81,"")</f>
        <v/>
      </c>
      <c r="BA81" s="6"/>
      <c r="BB81" s="5"/>
      <c r="BC81" s="168" t="s">
        <v>50</v>
      </c>
      <c r="BE81" s="2" t="s">
        <v>53</v>
      </c>
      <c r="BF81" s="2" t="s">
        <v>18</v>
      </c>
      <c r="BH81" s="178">
        <v>0.78</v>
      </c>
      <c r="BI81" s="4">
        <v>2603</v>
      </c>
      <c r="BJ81" s="4">
        <v>987</v>
      </c>
      <c r="BK81" s="4">
        <v>353</v>
      </c>
      <c r="BL81" s="4">
        <v>126</v>
      </c>
      <c r="BM81" s="4">
        <v>54</v>
      </c>
      <c r="BN81" s="4">
        <v>14</v>
      </c>
      <c r="BO81" s="4">
        <v>5</v>
      </c>
    </row>
    <row r="82" spans="1:67" ht="11.1" customHeight="1">
      <c r="A82" s="11"/>
      <c r="B82" s="16"/>
      <c r="C82" s="23"/>
      <c r="D82" s="31"/>
      <c r="E82" s="41"/>
      <c r="F82" s="49"/>
      <c r="G82" s="31"/>
      <c r="H82" s="41"/>
      <c r="I82" s="49"/>
      <c r="J82" s="54"/>
      <c r="K82" s="56"/>
      <c r="L82" s="58"/>
      <c r="M82" s="60"/>
      <c r="N82" s="62"/>
      <c r="O82" s="66"/>
      <c r="P82" s="31"/>
      <c r="Q82" s="41"/>
      <c r="R82" s="49"/>
      <c r="S82" s="72"/>
      <c r="T82" s="80"/>
      <c r="U82" s="86"/>
      <c r="V82" s="90"/>
      <c r="W82" s="96"/>
      <c r="X82" s="104" t="str">
        <f t="shared" si="8"/>
        <v xml:space="preserve"> </v>
      </c>
      <c r="Y82" s="96"/>
      <c r="Z82" s="96"/>
      <c r="AA82" s="104" t="str">
        <f t="shared" si="9"/>
        <v xml:space="preserve"> </v>
      </c>
      <c r="AB82" s="96"/>
      <c r="AC82" s="96"/>
      <c r="AD82" s="104" t="str">
        <f t="shared" si="10"/>
        <v xml:space="preserve"> </v>
      </c>
      <c r="AE82" s="96"/>
      <c r="AF82" s="96"/>
      <c r="AG82" s="104" t="str">
        <f t="shared" si="11"/>
        <v xml:space="preserve"> </v>
      </c>
      <c r="AH82" s="96"/>
      <c r="AI82" s="96"/>
      <c r="AJ82" s="104" t="str">
        <f t="shared" si="12"/>
        <v xml:space="preserve"> </v>
      </c>
      <c r="AK82" s="96"/>
      <c r="AL82" s="96"/>
      <c r="AM82" s="104" t="str">
        <f t="shared" si="13"/>
        <v xml:space="preserve"> </v>
      </c>
      <c r="AN82" s="96"/>
      <c r="AO82" s="96"/>
      <c r="AP82" s="104" t="str">
        <f t="shared" si="14"/>
        <v xml:space="preserve"> </v>
      </c>
      <c r="AQ82" s="96"/>
      <c r="AR82" s="96"/>
      <c r="AS82" s="122"/>
      <c r="AT82" s="122"/>
      <c r="AU82" s="143"/>
      <c r="AV82" s="149"/>
      <c r="AW82" s="143"/>
      <c r="AX82" s="162"/>
      <c r="BA82" s="5"/>
      <c r="BB82" s="5"/>
      <c r="BC82" s="1">
        <f>G81</f>
        <v>0</v>
      </c>
      <c r="BE82" s="2" t="str">
        <f>M81</f>
        <v/>
      </c>
      <c r="BF82" s="2" t="str">
        <f>IF(P81="","",IF(P81=32,"φ30","φ"&amp;P81))</f>
        <v/>
      </c>
      <c r="BH82" s="178">
        <v>0.79</v>
      </c>
      <c r="BI82" s="4">
        <v>2665</v>
      </c>
      <c r="BJ82" s="4">
        <v>1010</v>
      </c>
      <c r="BK82" s="4">
        <v>366</v>
      </c>
      <c r="BL82" s="4">
        <v>131</v>
      </c>
      <c r="BM82" s="4">
        <v>56</v>
      </c>
      <c r="BN82" s="4">
        <v>15</v>
      </c>
      <c r="BO82" s="4">
        <v>5</v>
      </c>
    </row>
    <row r="83" spans="1:67" ht="11.1" customHeight="1">
      <c r="A83" s="10"/>
      <c r="B83" s="15" t="s">
        <v>26</v>
      </c>
      <c r="C83" s="22"/>
      <c r="D83" s="30"/>
      <c r="E83" s="40"/>
      <c r="F83" s="48"/>
      <c r="G83" s="30"/>
      <c r="H83" s="40"/>
      <c r="I83" s="48"/>
      <c r="J83" s="53" t="str">
        <f>IF(G83="","",DGET(BA$4:BB$54,"使用水量比",BC83:BC84))</f>
        <v/>
      </c>
      <c r="K83" s="55"/>
      <c r="L83" s="57"/>
      <c r="M83" s="59" t="str">
        <f>IF(J83="","",IF(D83/G83*J83&lt;3,ROUND(D83/G83*J83,2),IF(D83/G83*J83&lt;10,ROUND(D83/G83*J83,1),IF(D83/G83*J83&lt;30,ROUND(D83/G83*J83,0),ROUND(D83/G83*J83,-1)))))</f>
        <v/>
      </c>
      <c r="N83" s="61"/>
      <c r="O83" s="65"/>
      <c r="P83" s="30"/>
      <c r="Q83" s="40"/>
      <c r="R83" s="48"/>
      <c r="S83" s="71"/>
      <c r="T83" s="79"/>
      <c r="U83" s="85"/>
      <c r="V83" s="89"/>
      <c r="W83" s="95"/>
      <c r="X83" s="103" t="str">
        <f t="shared" si="8"/>
        <v xml:space="preserve"> </v>
      </c>
      <c r="Y83" s="95"/>
      <c r="Z83" s="95"/>
      <c r="AA83" s="103" t="str">
        <f t="shared" si="9"/>
        <v xml:space="preserve"> </v>
      </c>
      <c r="AB83" s="95"/>
      <c r="AC83" s="95"/>
      <c r="AD83" s="103" t="str">
        <f t="shared" si="10"/>
        <v xml:space="preserve"> </v>
      </c>
      <c r="AE83" s="95"/>
      <c r="AF83" s="95"/>
      <c r="AG83" s="103" t="str">
        <f t="shared" si="11"/>
        <v xml:space="preserve"> </v>
      </c>
      <c r="AH83" s="95"/>
      <c r="AI83" s="95"/>
      <c r="AJ83" s="103" t="str">
        <f t="shared" si="12"/>
        <v xml:space="preserve"> </v>
      </c>
      <c r="AK83" s="95"/>
      <c r="AL83" s="95"/>
      <c r="AM83" s="103" t="str">
        <f t="shared" si="13"/>
        <v xml:space="preserve"> </v>
      </c>
      <c r="AN83" s="95"/>
      <c r="AO83" s="95"/>
      <c r="AP83" s="103" t="str">
        <f t="shared" si="14"/>
        <v xml:space="preserve"> </v>
      </c>
      <c r="AQ83" s="95"/>
      <c r="AR83" s="95"/>
      <c r="AS83" s="121" t="str">
        <f>IF(SUM(V83:AR84)=0,"",SUM(V83:AR84)+S83)</f>
        <v/>
      </c>
      <c r="AT83" s="119" t="str">
        <f>IF(P83="","",DGET(BH$4:BO$400,BF84,BE83:BE84))</f>
        <v/>
      </c>
      <c r="AU83" s="142" t="str">
        <f>IF(AS83="","",ROUND(AS83*AT83/1000,2))</f>
        <v/>
      </c>
      <c r="AV83" s="148"/>
      <c r="AW83" s="142" t="str">
        <f>IF(AU83="","",ROUND(AU83+AV83,2))</f>
        <v/>
      </c>
      <c r="AX83" s="161"/>
      <c r="AY83" s="1" t="str">
        <f>IF(AX83="○",AW83,"")</f>
        <v/>
      </c>
      <c r="BA83" s="6"/>
      <c r="BB83" s="5"/>
      <c r="BC83" s="168" t="s">
        <v>50</v>
      </c>
      <c r="BE83" s="2" t="s">
        <v>53</v>
      </c>
      <c r="BF83" s="2" t="s">
        <v>18</v>
      </c>
      <c r="BH83" s="178">
        <v>0.8</v>
      </c>
      <c r="BI83" s="4">
        <v>2727</v>
      </c>
      <c r="BJ83" s="4">
        <v>1033</v>
      </c>
      <c r="BK83" s="4">
        <v>366</v>
      </c>
      <c r="BL83" s="4">
        <v>131</v>
      </c>
      <c r="BM83" s="4">
        <v>56</v>
      </c>
      <c r="BN83" s="4">
        <v>16</v>
      </c>
      <c r="BO83" s="4">
        <v>5</v>
      </c>
    </row>
    <row r="84" spans="1:67" ht="11.1" customHeight="1">
      <c r="A84" s="11"/>
      <c r="B84" s="16"/>
      <c r="C84" s="23"/>
      <c r="D84" s="31"/>
      <c r="E84" s="41"/>
      <c r="F84" s="49"/>
      <c r="G84" s="31"/>
      <c r="H84" s="41"/>
      <c r="I84" s="49"/>
      <c r="J84" s="54"/>
      <c r="K84" s="56"/>
      <c r="L84" s="58"/>
      <c r="M84" s="60"/>
      <c r="N84" s="62"/>
      <c r="O84" s="66"/>
      <c r="P84" s="31"/>
      <c r="Q84" s="41"/>
      <c r="R84" s="49"/>
      <c r="S84" s="72"/>
      <c r="T84" s="80"/>
      <c r="U84" s="86"/>
      <c r="V84" s="90"/>
      <c r="W84" s="96"/>
      <c r="X84" s="104" t="str">
        <f t="shared" si="8"/>
        <v xml:space="preserve"> </v>
      </c>
      <c r="Y84" s="96"/>
      <c r="Z84" s="96"/>
      <c r="AA84" s="104" t="str">
        <f t="shared" si="9"/>
        <v xml:space="preserve"> </v>
      </c>
      <c r="AB84" s="96"/>
      <c r="AC84" s="96"/>
      <c r="AD84" s="104" t="str">
        <f t="shared" si="10"/>
        <v xml:space="preserve"> </v>
      </c>
      <c r="AE84" s="96"/>
      <c r="AF84" s="96"/>
      <c r="AG84" s="104" t="str">
        <f t="shared" si="11"/>
        <v xml:space="preserve"> </v>
      </c>
      <c r="AH84" s="96"/>
      <c r="AI84" s="96"/>
      <c r="AJ84" s="104" t="str">
        <f t="shared" si="12"/>
        <v xml:space="preserve"> </v>
      </c>
      <c r="AK84" s="96"/>
      <c r="AL84" s="96"/>
      <c r="AM84" s="104" t="str">
        <f t="shared" si="13"/>
        <v xml:space="preserve"> </v>
      </c>
      <c r="AN84" s="96"/>
      <c r="AO84" s="96"/>
      <c r="AP84" s="104" t="str">
        <f t="shared" si="14"/>
        <v xml:space="preserve"> </v>
      </c>
      <c r="AQ84" s="96"/>
      <c r="AR84" s="96"/>
      <c r="AS84" s="122"/>
      <c r="AT84" s="122"/>
      <c r="AU84" s="143"/>
      <c r="AV84" s="149"/>
      <c r="AW84" s="143"/>
      <c r="AX84" s="162"/>
      <c r="BA84" s="5"/>
      <c r="BB84" s="5"/>
      <c r="BC84" s="1">
        <f>G83</f>
        <v>0</v>
      </c>
      <c r="BE84" s="2" t="str">
        <f>M83</f>
        <v/>
      </c>
      <c r="BF84" s="2" t="str">
        <f>IF(P83="","",IF(P83=32,"φ30","φ"&amp;P83))</f>
        <v/>
      </c>
      <c r="BH84" s="178">
        <v>0.81</v>
      </c>
      <c r="BI84" s="4">
        <v>2789</v>
      </c>
      <c r="BJ84" s="4">
        <v>1057</v>
      </c>
      <c r="BK84" s="4">
        <v>380</v>
      </c>
      <c r="BL84" s="4">
        <v>135</v>
      </c>
      <c r="BM84" s="4">
        <v>58</v>
      </c>
      <c r="BN84" s="4">
        <v>16</v>
      </c>
      <c r="BO84" s="4">
        <v>5</v>
      </c>
    </row>
    <row r="85" spans="1:67" ht="11.1" customHeight="1">
      <c r="A85" s="10"/>
      <c r="B85" s="15" t="s">
        <v>26</v>
      </c>
      <c r="C85" s="22"/>
      <c r="D85" s="30"/>
      <c r="E85" s="40"/>
      <c r="F85" s="48"/>
      <c r="G85" s="30"/>
      <c r="H85" s="40"/>
      <c r="I85" s="48"/>
      <c r="J85" s="53" t="str">
        <f>IF(G85="","",DGET(BA$4:BB$54,"使用水量比",BC85:BC86))</f>
        <v/>
      </c>
      <c r="K85" s="55"/>
      <c r="L85" s="57"/>
      <c r="M85" s="59" t="str">
        <f>IF(J85="","",IF(D85/G85*J85&lt;3,ROUND(D85/G85*J85,2),IF(D85/G85*J85&lt;10,ROUND(D85/G85*J85,1),IF(D85/G85*J85&lt;30,ROUND(D85/G85*J85,0),ROUND(D85/G85*J85,-1)))))</f>
        <v/>
      </c>
      <c r="N85" s="61"/>
      <c r="O85" s="65"/>
      <c r="P85" s="30"/>
      <c r="Q85" s="40"/>
      <c r="R85" s="48"/>
      <c r="S85" s="71"/>
      <c r="T85" s="79"/>
      <c r="U85" s="85"/>
      <c r="V85" s="89"/>
      <c r="W85" s="95"/>
      <c r="X85" s="103" t="str">
        <f t="shared" si="8"/>
        <v xml:space="preserve"> </v>
      </c>
      <c r="Y85" s="95"/>
      <c r="Z85" s="95"/>
      <c r="AA85" s="103" t="str">
        <f t="shared" si="9"/>
        <v xml:space="preserve"> </v>
      </c>
      <c r="AB85" s="95"/>
      <c r="AC85" s="95"/>
      <c r="AD85" s="103" t="str">
        <f t="shared" si="10"/>
        <v xml:space="preserve"> </v>
      </c>
      <c r="AE85" s="95"/>
      <c r="AF85" s="95"/>
      <c r="AG85" s="103" t="str">
        <f t="shared" si="11"/>
        <v xml:space="preserve"> </v>
      </c>
      <c r="AH85" s="95"/>
      <c r="AI85" s="95"/>
      <c r="AJ85" s="103" t="str">
        <f t="shared" si="12"/>
        <v xml:space="preserve"> </v>
      </c>
      <c r="AK85" s="95"/>
      <c r="AL85" s="95"/>
      <c r="AM85" s="103" t="str">
        <f t="shared" si="13"/>
        <v xml:space="preserve"> </v>
      </c>
      <c r="AN85" s="95"/>
      <c r="AO85" s="95"/>
      <c r="AP85" s="103" t="str">
        <f t="shared" si="14"/>
        <v xml:space="preserve"> </v>
      </c>
      <c r="AQ85" s="95"/>
      <c r="AR85" s="95"/>
      <c r="AS85" s="121" t="str">
        <f>IF(SUM(V85:AR86)=0,"",SUM(V85:AR86)+S85)</f>
        <v/>
      </c>
      <c r="AT85" s="119" t="str">
        <f>IF(P85="","",DGET(BH$4:BO$400,BF86,BE85:BE86))</f>
        <v/>
      </c>
      <c r="AU85" s="142" t="str">
        <f>IF(AS85="","",ROUND(AS85*AT85/1000,2))</f>
        <v/>
      </c>
      <c r="AV85" s="148"/>
      <c r="AW85" s="142" t="str">
        <f>IF(AU85="","",ROUND(AU85+AV85,2))</f>
        <v/>
      </c>
      <c r="AX85" s="161"/>
      <c r="AY85" s="1" t="str">
        <f>IF(AX85="○",AW85,"")</f>
        <v/>
      </c>
      <c r="BA85" s="6"/>
      <c r="BB85" s="5"/>
      <c r="BC85" s="168" t="s">
        <v>50</v>
      </c>
      <c r="BE85" s="2" t="s">
        <v>53</v>
      </c>
      <c r="BF85" s="2" t="s">
        <v>18</v>
      </c>
      <c r="BH85" s="178">
        <v>0.82</v>
      </c>
      <c r="BI85" s="4">
        <v>2853</v>
      </c>
      <c r="BJ85" s="4">
        <v>1080</v>
      </c>
      <c r="BK85" s="4">
        <v>380</v>
      </c>
      <c r="BL85" s="4">
        <v>135</v>
      </c>
      <c r="BM85" s="4">
        <v>58</v>
      </c>
      <c r="BN85" s="4">
        <v>16</v>
      </c>
      <c r="BO85" s="4">
        <v>5</v>
      </c>
    </row>
    <row r="86" spans="1:67" ht="11.1" customHeight="1">
      <c r="A86" s="11"/>
      <c r="B86" s="16"/>
      <c r="C86" s="23"/>
      <c r="D86" s="31"/>
      <c r="E86" s="41"/>
      <c r="F86" s="49"/>
      <c r="G86" s="31"/>
      <c r="H86" s="41"/>
      <c r="I86" s="49"/>
      <c r="J86" s="54"/>
      <c r="K86" s="56"/>
      <c r="L86" s="58"/>
      <c r="M86" s="60"/>
      <c r="N86" s="62"/>
      <c r="O86" s="66"/>
      <c r="P86" s="31"/>
      <c r="Q86" s="41"/>
      <c r="R86" s="49"/>
      <c r="S86" s="72"/>
      <c r="T86" s="80"/>
      <c r="U86" s="86"/>
      <c r="V86" s="90"/>
      <c r="W86" s="96"/>
      <c r="X86" s="104" t="str">
        <f t="shared" si="8"/>
        <v xml:space="preserve"> </v>
      </c>
      <c r="Y86" s="96"/>
      <c r="Z86" s="96"/>
      <c r="AA86" s="104" t="str">
        <f t="shared" si="9"/>
        <v xml:space="preserve"> </v>
      </c>
      <c r="AB86" s="96"/>
      <c r="AC86" s="96"/>
      <c r="AD86" s="104" t="str">
        <f t="shared" si="10"/>
        <v xml:space="preserve"> </v>
      </c>
      <c r="AE86" s="96"/>
      <c r="AF86" s="96"/>
      <c r="AG86" s="104" t="str">
        <f t="shared" si="11"/>
        <v xml:space="preserve"> </v>
      </c>
      <c r="AH86" s="96"/>
      <c r="AI86" s="96"/>
      <c r="AJ86" s="104" t="str">
        <f t="shared" si="12"/>
        <v xml:space="preserve"> </v>
      </c>
      <c r="AK86" s="96"/>
      <c r="AL86" s="96"/>
      <c r="AM86" s="104" t="str">
        <f t="shared" si="13"/>
        <v xml:space="preserve"> </v>
      </c>
      <c r="AN86" s="96"/>
      <c r="AO86" s="96"/>
      <c r="AP86" s="104" t="str">
        <f t="shared" si="14"/>
        <v xml:space="preserve"> </v>
      </c>
      <c r="AQ86" s="96"/>
      <c r="AR86" s="96"/>
      <c r="AS86" s="122"/>
      <c r="AT86" s="122"/>
      <c r="AU86" s="143"/>
      <c r="AV86" s="149"/>
      <c r="AW86" s="143"/>
      <c r="AX86" s="162"/>
      <c r="BA86" s="5"/>
      <c r="BB86" s="5"/>
      <c r="BC86" s="1">
        <f>G85</f>
        <v>0</v>
      </c>
      <c r="BE86" s="2" t="str">
        <f>M85</f>
        <v/>
      </c>
      <c r="BF86" s="2" t="str">
        <f>IF(P85="","",IF(P85=32,"φ30","φ"&amp;P85))</f>
        <v/>
      </c>
      <c r="BH86" s="178">
        <v>0.83</v>
      </c>
      <c r="BI86" s="4">
        <v>2917</v>
      </c>
      <c r="BJ86" s="4">
        <v>1104</v>
      </c>
      <c r="BK86" s="4">
        <v>394</v>
      </c>
      <c r="BL86" s="4">
        <v>140</v>
      </c>
      <c r="BM86" s="4">
        <v>61</v>
      </c>
      <c r="BN86" s="4">
        <v>16</v>
      </c>
      <c r="BO86" s="4">
        <v>6</v>
      </c>
    </row>
    <row r="87" spans="1:67" ht="11.1" customHeight="1">
      <c r="A87" s="10"/>
      <c r="B87" s="15" t="s">
        <v>26</v>
      </c>
      <c r="C87" s="22"/>
      <c r="D87" s="30"/>
      <c r="E87" s="40"/>
      <c r="F87" s="48"/>
      <c r="G87" s="30"/>
      <c r="H87" s="40"/>
      <c r="I87" s="48"/>
      <c r="J87" s="53" t="str">
        <f>IF(G87="","",DGET(BA$4:BB$54,"使用水量比",BC87:BC88))</f>
        <v/>
      </c>
      <c r="K87" s="55"/>
      <c r="L87" s="57"/>
      <c r="M87" s="59" t="str">
        <f>IF(J87="","",IF(D87/G87*J87&lt;3,ROUND(D87/G87*J87,2),IF(D87/G87*J87&lt;10,ROUND(D87/G87*J87,1),IF(D87/G87*J87&lt;30,ROUND(D87/G87*J87,0),ROUND(D87/G87*J87,-1)))))</f>
        <v/>
      </c>
      <c r="N87" s="61"/>
      <c r="O87" s="65"/>
      <c r="P87" s="30"/>
      <c r="Q87" s="40"/>
      <c r="R87" s="48"/>
      <c r="S87" s="71"/>
      <c r="T87" s="79"/>
      <c r="U87" s="85"/>
      <c r="V87" s="89"/>
      <c r="W87" s="95"/>
      <c r="X87" s="103" t="str">
        <f t="shared" si="8"/>
        <v xml:space="preserve"> </v>
      </c>
      <c r="Y87" s="95"/>
      <c r="Z87" s="95"/>
      <c r="AA87" s="103" t="str">
        <f t="shared" si="9"/>
        <v xml:space="preserve"> </v>
      </c>
      <c r="AB87" s="95"/>
      <c r="AC87" s="95"/>
      <c r="AD87" s="103" t="str">
        <f t="shared" si="10"/>
        <v xml:space="preserve"> </v>
      </c>
      <c r="AE87" s="95"/>
      <c r="AF87" s="95"/>
      <c r="AG87" s="103" t="str">
        <f t="shared" si="11"/>
        <v xml:space="preserve"> </v>
      </c>
      <c r="AH87" s="95"/>
      <c r="AI87" s="95"/>
      <c r="AJ87" s="103" t="str">
        <f t="shared" si="12"/>
        <v xml:space="preserve"> </v>
      </c>
      <c r="AK87" s="95"/>
      <c r="AL87" s="95"/>
      <c r="AM87" s="103" t="str">
        <f t="shared" si="13"/>
        <v xml:space="preserve"> </v>
      </c>
      <c r="AN87" s="95"/>
      <c r="AO87" s="95"/>
      <c r="AP87" s="103" t="str">
        <f t="shared" si="14"/>
        <v xml:space="preserve"> </v>
      </c>
      <c r="AQ87" s="95"/>
      <c r="AR87" s="95"/>
      <c r="AS87" s="121" t="str">
        <f>IF(SUM(V87:AR88)=0,"",SUM(V87:AR88)+S87)</f>
        <v/>
      </c>
      <c r="AT87" s="119" t="str">
        <f>IF(P87="","",DGET(BH$4:BO$400,BF88,BE87:BE88))</f>
        <v/>
      </c>
      <c r="AU87" s="142" t="str">
        <f>IF(AS87="","",ROUND(AS87*AT87/1000,2))</f>
        <v/>
      </c>
      <c r="AV87" s="148"/>
      <c r="AW87" s="142" t="str">
        <f>IF(AU87="","",ROUND(AU87+AV87,2))</f>
        <v/>
      </c>
      <c r="AX87" s="161"/>
      <c r="AY87" s="1" t="str">
        <f>IF(AX87="○",AW87,"")</f>
        <v/>
      </c>
      <c r="BA87" s="6"/>
      <c r="BB87" s="5"/>
      <c r="BC87" s="168" t="s">
        <v>50</v>
      </c>
      <c r="BE87" s="2" t="s">
        <v>53</v>
      </c>
      <c r="BF87" s="2" t="s">
        <v>18</v>
      </c>
      <c r="BH87" s="178">
        <v>0.84</v>
      </c>
      <c r="BI87" s="4">
        <v>2982</v>
      </c>
      <c r="BJ87" s="4">
        <v>1128</v>
      </c>
      <c r="BK87" s="4">
        <v>408</v>
      </c>
      <c r="BL87" s="4">
        <v>145</v>
      </c>
      <c r="BM87" s="4">
        <v>63</v>
      </c>
      <c r="BN87" s="4">
        <v>17</v>
      </c>
      <c r="BO87" s="4">
        <v>6</v>
      </c>
    </row>
    <row r="88" spans="1:67" ht="11.1" customHeight="1">
      <c r="A88" s="11"/>
      <c r="B88" s="16"/>
      <c r="C88" s="23"/>
      <c r="D88" s="31"/>
      <c r="E88" s="41"/>
      <c r="F88" s="49"/>
      <c r="G88" s="31"/>
      <c r="H88" s="41"/>
      <c r="I88" s="49"/>
      <c r="J88" s="54"/>
      <c r="K88" s="56"/>
      <c r="L88" s="58"/>
      <c r="M88" s="60"/>
      <c r="N88" s="62"/>
      <c r="O88" s="66"/>
      <c r="P88" s="31"/>
      <c r="Q88" s="41"/>
      <c r="R88" s="49"/>
      <c r="S88" s="72"/>
      <c r="T88" s="80"/>
      <c r="U88" s="86"/>
      <c r="V88" s="90"/>
      <c r="W88" s="96"/>
      <c r="X88" s="104" t="str">
        <f t="shared" si="8"/>
        <v xml:space="preserve"> </v>
      </c>
      <c r="Y88" s="96"/>
      <c r="Z88" s="96"/>
      <c r="AA88" s="104" t="str">
        <f t="shared" si="9"/>
        <v xml:space="preserve"> </v>
      </c>
      <c r="AB88" s="96"/>
      <c r="AC88" s="96"/>
      <c r="AD88" s="104" t="str">
        <f t="shared" si="10"/>
        <v xml:space="preserve"> </v>
      </c>
      <c r="AE88" s="96"/>
      <c r="AF88" s="96"/>
      <c r="AG88" s="104" t="str">
        <f t="shared" si="11"/>
        <v xml:space="preserve"> </v>
      </c>
      <c r="AH88" s="96"/>
      <c r="AI88" s="96"/>
      <c r="AJ88" s="104" t="str">
        <f t="shared" si="12"/>
        <v xml:space="preserve"> </v>
      </c>
      <c r="AK88" s="96"/>
      <c r="AL88" s="96"/>
      <c r="AM88" s="104" t="str">
        <f t="shared" si="13"/>
        <v xml:space="preserve"> </v>
      </c>
      <c r="AN88" s="96"/>
      <c r="AO88" s="96"/>
      <c r="AP88" s="104" t="str">
        <f t="shared" si="14"/>
        <v xml:space="preserve"> </v>
      </c>
      <c r="AQ88" s="96"/>
      <c r="AR88" s="96"/>
      <c r="AS88" s="122"/>
      <c r="AT88" s="122"/>
      <c r="AU88" s="143"/>
      <c r="AV88" s="149"/>
      <c r="AW88" s="143"/>
      <c r="AX88" s="162"/>
      <c r="BA88" s="5"/>
      <c r="BB88" s="171"/>
      <c r="BC88" s="1">
        <f>G87</f>
        <v>0</v>
      </c>
      <c r="BE88" s="2" t="str">
        <f>M87</f>
        <v/>
      </c>
      <c r="BF88" s="2" t="str">
        <f>IF(P87="","",IF(P87=32,"φ30","φ"&amp;P87))</f>
        <v/>
      </c>
      <c r="BH88" s="178">
        <v>0.85</v>
      </c>
      <c r="BI88" s="4">
        <v>3047</v>
      </c>
      <c r="BJ88" s="4">
        <v>1153</v>
      </c>
      <c r="BK88" s="4">
        <v>408</v>
      </c>
      <c r="BL88" s="4">
        <v>145</v>
      </c>
      <c r="BM88" s="4">
        <v>63</v>
      </c>
      <c r="BN88" s="4">
        <v>17</v>
      </c>
      <c r="BO88" s="4">
        <v>6</v>
      </c>
    </row>
    <row r="89" spans="1:67" ht="11.1" customHeight="1">
      <c r="A89" s="10"/>
      <c r="B89" s="15" t="s">
        <v>26</v>
      </c>
      <c r="C89" s="22"/>
      <c r="D89" s="30"/>
      <c r="E89" s="40"/>
      <c r="F89" s="48"/>
      <c r="G89" s="30"/>
      <c r="H89" s="40"/>
      <c r="I89" s="48"/>
      <c r="J89" s="53" t="str">
        <f>IF(G89="","",DGET(BA$4:BB$54,"使用水量比",BC89:BC90))</f>
        <v/>
      </c>
      <c r="K89" s="55"/>
      <c r="L89" s="57"/>
      <c r="M89" s="59" t="str">
        <f>IF(J89="","",IF(D89/G89*J89&lt;3,ROUND(D89/G89*J89,2),IF(D89/G89*J89&lt;10,ROUND(D89/G89*J89,1),IF(D89/G89*J89&lt;30,ROUND(D89/G89*J89,0),ROUND(D89/G89*J89,-1)))))</f>
        <v/>
      </c>
      <c r="N89" s="61"/>
      <c r="O89" s="65"/>
      <c r="P89" s="30"/>
      <c r="Q89" s="40"/>
      <c r="R89" s="48"/>
      <c r="S89" s="71"/>
      <c r="T89" s="79"/>
      <c r="U89" s="85"/>
      <c r="V89" s="89"/>
      <c r="W89" s="95"/>
      <c r="X89" s="103" t="str">
        <f t="shared" si="8"/>
        <v xml:space="preserve"> </v>
      </c>
      <c r="Y89" s="95"/>
      <c r="Z89" s="95"/>
      <c r="AA89" s="103" t="str">
        <f t="shared" si="9"/>
        <v xml:space="preserve"> </v>
      </c>
      <c r="AB89" s="95"/>
      <c r="AC89" s="95"/>
      <c r="AD89" s="103" t="str">
        <f t="shared" si="10"/>
        <v xml:space="preserve"> </v>
      </c>
      <c r="AE89" s="95"/>
      <c r="AF89" s="95"/>
      <c r="AG89" s="103" t="str">
        <f t="shared" si="11"/>
        <v xml:space="preserve"> </v>
      </c>
      <c r="AH89" s="95"/>
      <c r="AI89" s="95"/>
      <c r="AJ89" s="103" t="str">
        <f t="shared" si="12"/>
        <v xml:space="preserve"> </v>
      </c>
      <c r="AK89" s="95"/>
      <c r="AL89" s="95"/>
      <c r="AM89" s="103" t="str">
        <f t="shared" si="13"/>
        <v xml:space="preserve"> </v>
      </c>
      <c r="AN89" s="95"/>
      <c r="AO89" s="95"/>
      <c r="AP89" s="103" t="str">
        <f t="shared" si="14"/>
        <v xml:space="preserve"> </v>
      </c>
      <c r="AQ89" s="95"/>
      <c r="AR89" s="95"/>
      <c r="AS89" s="121" t="str">
        <f>IF(SUM(V89:AR90)=0,"",SUM(V89:AR90)+S89)</f>
        <v/>
      </c>
      <c r="AT89" s="119" t="str">
        <f>IF(P89="","",DGET(BH$4:BO$400,BF90,BE89:BE90))</f>
        <v/>
      </c>
      <c r="AU89" s="142" t="str">
        <f>IF(AS89="","",ROUND(AS89*AT89/1000,2))</f>
        <v/>
      </c>
      <c r="AV89" s="148"/>
      <c r="AW89" s="142" t="str">
        <f>IF(AU89="","",ROUND(AU89+AV89,2))</f>
        <v/>
      </c>
      <c r="AX89" s="161"/>
      <c r="AY89" s="1" t="str">
        <f>IF(AX89="○",AW89,"")</f>
        <v/>
      </c>
      <c r="BA89" s="6"/>
      <c r="BB89" s="5"/>
      <c r="BC89" s="168" t="s">
        <v>50</v>
      </c>
      <c r="BE89" s="2" t="s">
        <v>53</v>
      </c>
      <c r="BF89" s="2" t="s">
        <v>18</v>
      </c>
      <c r="BH89" s="178">
        <v>0.86</v>
      </c>
      <c r="BI89" s="4">
        <v>3113</v>
      </c>
      <c r="BJ89" s="4">
        <v>1178</v>
      </c>
      <c r="BK89" s="4">
        <v>422</v>
      </c>
      <c r="BL89" s="4">
        <v>150</v>
      </c>
      <c r="BM89" s="4">
        <v>65</v>
      </c>
      <c r="BN89" s="4">
        <v>17</v>
      </c>
      <c r="BO89" s="4">
        <v>6</v>
      </c>
    </row>
    <row r="90" spans="1:67" ht="11.1" customHeight="1">
      <c r="A90" s="11"/>
      <c r="B90" s="16"/>
      <c r="C90" s="23"/>
      <c r="D90" s="31"/>
      <c r="E90" s="41"/>
      <c r="F90" s="49"/>
      <c r="G90" s="31"/>
      <c r="H90" s="41"/>
      <c r="I90" s="49"/>
      <c r="J90" s="54"/>
      <c r="K90" s="56"/>
      <c r="L90" s="58"/>
      <c r="M90" s="60"/>
      <c r="N90" s="62"/>
      <c r="O90" s="66"/>
      <c r="P90" s="31"/>
      <c r="Q90" s="41"/>
      <c r="R90" s="49"/>
      <c r="S90" s="72"/>
      <c r="T90" s="80"/>
      <c r="U90" s="86"/>
      <c r="V90" s="90"/>
      <c r="W90" s="96"/>
      <c r="X90" s="104" t="str">
        <f t="shared" si="8"/>
        <v xml:space="preserve"> </v>
      </c>
      <c r="Y90" s="96"/>
      <c r="Z90" s="96"/>
      <c r="AA90" s="104" t="str">
        <f t="shared" si="9"/>
        <v xml:space="preserve"> </v>
      </c>
      <c r="AB90" s="96"/>
      <c r="AC90" s="96"/>
      <c r="AD90" s="104" t="str">
        <f t="shared" si="10"/>
        <v xml:space="preserve"> </v>
      </c>
      <c r="AE90" s="96"/>
      <c r="AF90" s="96"/>
      <c r="AG90" s="104" t="str">
        <f t="shared" si="11"/>
        <v xml:space="preserve"> </v>
      </c>
      <c r="AH90" s="96"/>
      <c r="AI90" s="96"/>
      <c r="AJ90" s="104" t="str">
        <f t="shared" si="12"/>
        <v xml:space="preserve"> </v>
      </c>
      <c r="AK90" s="96"/>
      <c r="AL90" s="96"/>
      <c r="AM90" s="104" t="str">
        <f t="shared" si="13"/>
        <v xml:space="preserve"> </v>
      </c>
      <c r="AN90" s="96"/>
      <c r="AO90" s="96"/>
      <c r="AP90" s="104" t="str">
        <f t="shared" si="14"/>
        <v xml:space="preserve"> </v>
      </c>
      <c r="AQ90" s="96"/>
      <c r="AR90" s="96"/>
      <c r="AS90" s="122"/>
      <c r="AT90" s="122"/>
      <c r="AU90" s="143"/>
      <c r="AV90" s="149"/>
      <c r="AW90" s="143"/>
      <c r="AX90" s="162"/>
      <c r="BA90" s="5"/>
      <c r="BB90" s="5"/>
      <c r="BC90" s="1">
        <f>G89</f>
        <v>0</v>
      </c>
      <c r="BE90" s="2" t="str">
        <f>M89</f>
        <v/>
      </c>
      <c r="BF90" s="2" t="str">
        <f>IF(P89="","",IF(P89=32,"φ30","φ"&amp;P89))</f>
        <v/>
      </c>
      <c r="BH90" s="178">
        <v>0.87</v>
      </c>
      <c r="BI90" s="4">
        <v>3180</v>
      </c>
      <c r="BJ90" s="4">
        <v>1203</v>
      </c>
      <c r="BK90" s="4">
        <v>422</v>
      </c>
      <c r="BL90" s="4">
        <v>150</v>
      </c>
      <c r="BM90" s="4">
        <v>65</v>
      </c>
      <c r="BN90" s="4">
        <v>17</v>
      </c>
      <c r="BO90" s="4">
        <v>6</v>
      </c>
    </row>
    <row r="91" spans="1:67" ht="11.1" customHeight="1">
      <c r="A91" s="10"/>
      <c r="B91" s="15" t="s">
        <v>26</v>
      </c>
      <c r="C91" s="22"/>
      <c r="D91" s="30"/>
      <c r="E91" s="40"/>
      <c r="F91" s="48"/>
      <c r="G91" s="30"/>
      <c r="H91" s="40"/>
      <c r="I91" s="48"/>
      <c r="J91" s="53" t="str">
        <f>IF(G91="","",DGET(BA$4:BB$54,"使用水量比",BC91:BC92))</f>
        <v/>
      </c>
      <c r="K91" s="55"/>
      <c r="L91" s="57"/>
      <c r="M91" s="59" t="str">
        <f>IF(J91="","",IF(D91/G91*J91&lt;3,ROUND(D91/G91*J91,2),IF(D91/G91*J91&lt;10,ROUND(D91/G91*J91,1),IF(D91/G91*J91&lt;30,ROUND(D91/G91*J91,0),ROUND(D91/G91*J91,-1)))))</f>
        <v/>
      </c>
      <c r="N91" s="61"/>
      <c r="O91" s="65"/>
      <c r="P91" s="30"/>
      <c r="Q91" s="40"/>
      <c r="R91" s="48"/>
      <c r="S91" s="71"/>
      <c r="T91" s="79"/>
      <c r="U91" s="85"/>
      <c r="V91" s="89"/>
      <c r="W91" s="95"/>
      <c r="X91" s="103" t="str">
        <f t="shared" si="8"/>
        <v xml:space="preserve"> </v>
      </c>
      <c r="Y91" s="95"/>
      <c r="Z91" s="95"/>
      <c r="AA91" s="103" t="str">
        <f t="shared" si="9"/>
        <v xml:space="preserve"> </v>
      </c>
      <c r="AB91" s="95"/>
      <c r="AC91" s="95"/>
      <c r="AD91" s="103" t="str">
        <f t="shared" si="10"/>
        <v xml:space="preserve"> </v>
      </c>
      <c r="AE91" s="95"/>
      <c r="AF91" s="95"/>
      <c r="AG91" s="103" t="str">
        <f t="shared" si="11"/>
        <v xml:space="preserve"> </v>
      </c>
      <c r="AH91" s="95"/>
      <c r="AI91" s="95"/>
      <c r="AJ91" s="103" t="str">
        <f t="shared" si="12"/>
        <v xml:space="preserve"> </v>
      </c>
      <c r="AK91" s="95"/>
      <c r="AL91" s="95"/>
      <c r="AM91" s="103" t="str">
        <f t="shared" si="13"/>
        <v xml:space="preserve"> </v>
      </c>
      <c r="AN91" s="95"/>
      <c r="AO91" s="95"/>
      <c r="AP91" s="103" t="str">
        <f t="shared" si="14"/>
        <v xml:space="preserve"> </v>
      </c>
      <c r="AQ91" s="95"/>
      <c r="AR91" s="95"/>
      <c r="AS91" s="121" t="str">
        <f>IF(SUM(V91:AR92)=0,"",SUM(V91:AR92)+S91)</f>
        <v/>
      </c>
      <c r="AT91" s="119" t="str">
        <f>IF(P91="","",DGET(BH$4:BO$400,BF92,BE91:BE92))</f>
        <v/>
      </c>
      <c r="AU91" s="142" t="str">
        <f>IF(AS91="","",ROUND(AS91*AT91/1000,2))</f>
        <v/>
      </c>
      <c r="AV91" s="148"/>
      <c r="AW91" s="142" t="str">
        <f>IF(AU91="","",ROUND(AU91+AV91,2))</f>
        <v/>
      </c>
      <c r="AX91" s="161"/>
      <c r="AY91" s="1" t="str">
        <f>IF(AX91="○",AW91,"")</f>
        <v/>
      </c>
      <c r="BA91" s="6"/>
      <c r="BB91" s="5"/>
      <c r="BC91" s="168" t="s">
        <v>50</v>
      </c>
      <c r="BE91" s="2" t="s">
        <v>53</v>
      </c>
      <c r="BF91" s="2" t="s">
        <v>18</v>
      </c>
      <c r="BH91" s="178">
        <v>0.88</v>
      </c>
      <c r="BI91" s="4">
        <v>3247</v>
      </c>
      <c r="BJ91" s="4">
        <v>1228</v>
      </c>
      <c r="BK91" s="4">
        <v>437</v>
      </c>
      <c r="BL91" s="4">
        <v>156</v>
      </c>
      <c r="BM91" s="4">
        <v>67</v>
      </c>
      <c r="BN91" s="4">
        <v>18</v>
      </c>
      <c r="BO91" s="4">
        <v>6</v>
      </c>
    </row>
    <row r="92" spans="1:67" ht="11.1" customHeight="1">
      <c r="A92" s="11"/>
      <c r="B92" s="16"/>
      <c r="C92" s="23"/>
      <c r="D92" s="31"/>
      <c r="E92" s="41"/>
      <c r="F92" s="49"/>
      <c r="G92" s="31"/>
      <c r="H92" s="41"/>
      <c r="I92" s="49"/>
      <c r="J92" s="54"/>
      <c r="K92" s="56"/>
      <c r="L92" s="58"/>
      <c r="M92" s="60"/>
      <c r="N92" s="62"/>
      <c r="O92" s="66"/>
      <c r="P92" s="31"/>
      <c r="Q92" s="41"/>
      <c r="R92" s="49"/>
      <c r="S92" s="72"/>
      <c r="T92" s="80"/>
      <c r="U92" s="86"/>
      <c r="V92" s="90"/>
      <c r="W92" s="96"/>
      <c r="X92" s="104" t="str">
        <f t="shared" si="8"/>
        <v xml:space="preserve"> </v>
      </c>
      <c r="Y92" s="96"/>
      <c r="Z92" s="96"/>
      <c r="AA92" s="104" t="str">
        <f t="shared" si="9"/>
        <v xml:space="preserve"> </v>
      </c>
      <c r="AB92" s="96"/>
      <c r="AC92" s="96"/>
      <c r="AD92" s="104" t="str">
        <f t="shared" si="10"/>
        <v xml:space="preserve"> </v>
      </c>
      <c r="AE92" s="96"/>
      <c r="AF92" s="96"/>
      <c r="AG92" s="104" t="str">
        <f t="shared" si="11"/>
        <v xml:space="preserve"> </v>
      </c>
      <c r="AH92" s="96"/>
      <c r="AI92" s="96"/>
      <c r="AJ92" s="104" t="str">
        <f t="shared" si="12"/>
        <v xml:space="preserve"> </v>
      </c>
      <c r="AK92" s="96"/>
      <c r="AL92" s="96"/>
      <c r="AM92" s="104" t="str">
        <f t="shared" si="13"/>
        <v xml:space="preserve"> </v>
      </c>
      <c r="AN92" s="96"/>
      <c r="AO92" s="96"/>
      <c r="AP92" s="104" t="str">
        <f t="shared" si="14"/>
        <v xml:space="preserve"> </v>
      </c>
      <c r="AQ92" s="96"/>
      <c r="AR92" s="96"/>
      <c r="AS92" s="122"/>
      <c r="AT92" s="122"/>
      <c r="AU92" s="143"/>
      <c r="AV92" s="149"/>
      <c r="AW92" s="143"/>
      <c r="AX92" s="162"/>
      <c r="BA92" s="5"/>
      <c r="BB92" s="5"/>
      <c r="BC92" s="1">
        <f>G91</f>
        <v>0</v>
      </c>
      <c r="BE92" s="2" t="str">
        <f>M91</f>
        <v/>
      </c>
      <c r="BF92" s="2" t="str">
        <f>IF(P91="","",IF(P91=32,"φ30","φ"&amp;P91))</f>
        <v/>
      </c>
      <c r="BH92" s="178">
        <v>0.89</v>
      </c>
      <c r="BI92" s="4">
        <v>3315</v>
      </c>
      <c r="BJ92" s="4">
        <v>1253</v>
      </c>
      <c r="BK92" s="4">
        <v>452</v>
      </c>
      <c r="BL92" s="4">
        <v>161</v>
      </c>
      <c r="BM92" s="4">
        <v>69</v>
      </c>
      <c r="BN92" s="4">
        <v>18</v>
      </c>
      <c r="BO92" s="4">
        <v>6</v>
      </c>
    </row>
    <row r="93" spans="1:67" ht="11.1" customHeight="1">
      <c r="A93" s="10"/>
      <c r="B93" s="15" t="s">
        <v>26</v>
      </c>
      <c r="C93" s="22"/>
      <c r="D93" s="30"/>
      <c r="E93" s="40"/>
      <c r="F93" s="48"/>
      <c r="G93" s="30"/>
      <c r="H93" s="40"/>
      <c r="I93" s="48"/>
      <c r="J93" s="53" t="str">
        <f>IF(G93="","",DGET(BA$4:BB$54,"使用水量比",BC93:BC94))</f>
        <v/>
      </c>
      <c r="K93" s="55"/>
      <c r="L93" s="57"/>
      <c r="M93" s="59" t="str">
        <f>IF(J93="","",IF(D93/G93*J93&lt;3,ROUND(D93/G93*J93,2),IF(D93/G93*J93&lt;10,ROUND(D93/G93*J93,1),IF(D93/G93*J93&lt;30,ROUND(D93/G93*J93,0),ROUND(D93/G93*J93,-1)))))</f>
        <v/>
      </c>
      <c r="N93" s="61"/>
      <c r="O93" s="65"/>
      <c r="P93" s="30"/>
      <c r="Q93" s="40"/>
      <c r="R93" s="48"/>
      <c r="S93" s="71"/>
      <c r="T93" s="79"/>
      <c r="U93" s="85"/>
      <c r="V93" s="89"/>
      <c r="W93" s="95"/>
      <c r="X93" s="103" t="str">
        <f t="shared" si="8"/>
        <v xml:space="preserve"> </v>
      </c>
      <c r="Y93" s="95"/>
      <c r="Z93" s="95"/>
      <c r="AA93" s="103" t="str">
        <f t="shared" si="9"/>
        <v xml:space="preserve"> </v>
      </c>
      <c r="AB93" s="95"/>
      <c r="AC93" s="95"/>
      <c r="AD93" s="103" t="str">
        <f t="shared" si="10"/>
        <v xml:space="preserve"> </v>
      </c>
      <c r="AE93" s="95"/>
      <c r="AF93" s="95"/>
      <c r="AG93" s="103" t="str">
        <f t="shared" si="11"/>
        <v xml:space="preserve"> </v>
      </c>
      <c r="AH93" s="95"/>
      <c r="AI93" s="95"/>
      <c r="AJ93" s="103" t="str">
        <f t="shared" si="12"/>
        <v xml:space="preserve"> </v>
      </c>
      <c r="AK93" s="95"/>
      <c r="AL93" s="95"/>
      <c r="AM93" s="103" t="str">
        <f t="shared" si="13"/>
        <v xml:space="preserve"> </v>
      </c>
      <c r="AN93" s="95"/>
      <c r="AO93" s="95"/>
      <c r="AP93" s="103" t="str">
        <f t="shared" si="14"/>
        <v xml:space="preserve"> </v>
      </c>
      <c r="AQ93" s="95"/>
      <c r="AR93" s="95"/>
      <c r="AS93" s="121" t="str">
        <f>IF(SUM(V93:AR94)=0,"",SUM(V93:AR94)+S93)</f>
        <v/>
      </c>
      <c r="AT93" s="119" t="str">
        <f>IF(P93="","",DGET(BH$4:BO$400,BF94,BE93:BE94))</f>
        <v/>
      </c>
      <c r="AU93" s="142" t="str">
        <f>IF(AS93="","",ROUND(AS93*AT93/1000,2))</f>
        <v/>
      </c>
      <c r="AV93" s="148"/>
      <c r="AW93" s="142" t="str">
        <f>IF(AU93="","",ROUND(AU93+AV93,2))</f>
        <v/>
      </c>
      <c r="AX93" s="161"/>
      <c r="AY93" s="1" t="str">
        <f>IF(AX93="○",AW93,"")</f>
        <v/>
      </c>
      <c r="BA93" s="6"/>
      <c r="BB93" s="5"/>
      <c r="BC93" s="168" t="s">
        <v>50</v>
      </c>
      <c r="BE93" s="2" t="s">
        <v>53</v>
      </c>
      <c r="BF93" s="2" t="s">
        <v>18</v>
      </c>
      <c r="BH93" s="178">
        <v>0.9</v>
      </c>
      <c r="BI93" s="4">
        <v>3384</v>
      </c>
      <c r="BJ93" s="4">
        <v>1279</v>
      </c>
      <c r="BK93" s="4">
        <v>452</v>
      </c>
      <c r="BL93" s="4">
        <v>161</v>
      </c>
      <c r="BM93" s="4">
        <v>69</v>
      </c>
      <c r="BN93" s="4">
        <v>18</v>
      </c>
      <c r="BO93" s="4">
        <v>6</v>
      </c>
    </row>
    <row r="94" spans="1:67" ht="11.1" customHeight="1">
      <c r="A94" s="11"/>
      <c r="B94" s="16"/>
      <c r="C94" s="23"/>
      <c r="D94" s="31"/>
      <c r="E94" s="41"/>
      <c r="F94" s="49"/>
      <c r="G94" s="31"/>
      <c r="H94" s="41"/>
      <c r="I94" s="49"/>
      <c r="J94" s="54"/>
      <c r="K94" s="56"/>
      <c r="L94" s="58"/>
      <c r="M94" s="60"/>
      <c r="N94" s="62"/>
      <c r="O94" s="66"/>
      <c r="P94" s="31"/>
      <c r="Q94" s="41"/>
      <c r="R94" s="49"/>
      <c r="S94" s="72"/>
      <c r="T94" s="80"/>
      <c r="U94" s="86"/>
      <c r="V94" s="90"/>
      <c r="W94" s="96"/>
      <c r="X94" s="104" t="str">
        <f t="shared" si="8"/>
        <v xml:space="preserve"> </v>
      </c>
      <c r="Y94" s="96"/>
      <c r="Z94" s="96"/>
      <c r="AA94" s="104" t="str">
        <f t="shared" si="9"/>
        <v xml:space="preserve"> </v>
      </c>
      <c r="AB94" s="96"/>
      <c r="AC94" s="96"/>
      <c r="AD94" s="104" t="str">
        <f t="shared" si="10"/>
        <v xml:space="preserve"> </v>
      </c>
      <c r="AE94" s="96"/>
      <c r="AF94" s="96"/>
      <c r="AG94" s="104" t="str">
        <f t="shared" si="11"/>
        <v xml:space="preserve"> </v>
      </c>
      <c r="AH94" s="96"/>
      <c r="AI94" s="96"/>
      <c r="AJ94" s="104" t="str">
        <f t="shared" si="12"/>
        <v xml:space="preserve"> </v>
      </c>
      <c r="AK94" s="96"/>
      <c r="AL94" s="96"/>
      <c r="AM94" s="104" t="str">
        <f t="shared" si="13"/>
        <v xml:space="preserve"> </v>
      </c>
      <c r="AN94" s="96"/>
      <c r="AO94" s="96"/>
      <c r="AP94" s="104" t="str">
        <f t="shared" si="14"/>
        <v xml:space="preserve"> </v>
      </c>
      <c r="AQ94" s="96"/>
      <c r="AR94" s="96"/>
      <c r="AS94" s="122"/>
      <c r="AT94" s="122"/>
      <c r="AU94" s="143"/>
      <c r="AV94" s="149"/>
      <c r="AW94" s="143"/>
      <c r="AX94" s="162"/>
      <c r="BA94" s="5"/>
      <c r="BB94" s="5"/>
      <c r="BC94" s="1">
        <f>G93</f>
        <v>0</v>
      </c>
      <c r="BE94" s="2" t="str">
        <f>M93</f>
        <v/>
      </c>
      <c r="BF94" s="2" t="str">
        <f>IF(P93="","",IF(P93=32,"φ30","φ"&amp;P93))</f>
        <v/>
      </c>
      <c r="BH94" s="178">
        <v>0.91</v>
      </c>
      <c r="BI94" s="4">
        <v>3453</v>
      </c>
      <c r="BJ94" s="4">
        <v>1305</v>
      </c>
      <c r="BK94" s="4">
        <v>467</v>
      </c>
      <c r="BL94" s="4">
        <v>166</v>
      </c>
      <c r="BM94" s="4">
        <v>72</v>
      </c>
      <c r="BN94" s="4">
        <v>19</v>
      </c>
      <c r="BO94" s="4">
        <v>7</v>
      </c>
    </row>
    <row r="95" spans="1:67" ht="11.1" customHeight="1">
      <c r="A95" s="10"/>
      <c r="B95" s="15" t="s">
        <v>26</v>
      </c>
      <c r="C95" s="22"/>
      <c r="D95" s="30"/>
      <c r="E95" s="40"/>
      <c r="F95" s="48"/>
      <c r="G95" s="30"/>
      <c r="H95" s="40"/>
      <c r="I95" s="48"/>
      <c r="J95" s="53" t="str">
        <f>IF(G95="","",DGET(BA$4:BB$54,"使用水量比",BC95:BC96))</f>
        <v/>
      </c>
      <c r="K95" s="55"/>
      <c r="L95" s="57"/>
      <c r="M95" s="59" t="str">
        <f>IF(J95="","",IF(D95/G95*J95&lt;3,ROUND(D95/G95*J95,2),IF(D95/G95*J95&lt;10,ROUND(D95/G95*J95,1),IF(D95/G95*J95&lt;30,ROUND(D95/G95*J95,0),ROUND(D95/G95*J95,-1)))))</f>
        <v/>
      </c>
      <c r="N95" s="61"/>
      <c r="O95" s="65"/>
      <c r="P95" s="30"/>
      <c r="Q95" s="40"/>
      <c r="R95" s="48"/>
      <c r="S95" s="71"/>
      <c r="T95" s="79"/>
      <c r="U95" s="85"/>
      <c r="V95" s="89"/>
      <c r="W95" s="95"/>
      <c r="X95" s="103" t="str">
        <f t="shared" si="8"/>
        <v xml:space="preserve"> </v>
      </c>
      <c r="Y95" s="95"/>
      <c r="Z95" s="95"/>
      <c r="AA95" s="103" t="str">
        <f t="shared" si="9"/>
        <v xml:space="preserve"> </v>
      </c>
      <c r="AB95" s="95"/>
      <c r="AC95" s="95"/>
      <c r="AD95" s="103" t="str">
        <f t="shared" si="10"/>
        <v xml:space="preserve"> </v>
      </c>
      <c r="AE95" s="95"/>
      <c r="AF95" s="95"/>
      <c r="AG95" s="103" t="str">
        <f t="shared" si="11"/>
        <v xml:space="preserve"> </v>
      </c>
      <c r="AH95" s="95"/>
      <c r="AI95" s="95"/>
      <c r="AJ95" s="103" t="str">
        <f t="shared" si="12"/>
        <v xml:space="preserve"> </v>
      </c>
      <c r="AK95" s="95"/>
      <c r="AL95" s="95"/>
      <c r="AM95" s="103" t="str">
        <f t="shared" si="13"/>
        <v xml:space="preserve"> </v>
      </c>
      <c r="AN95" s="95"/>
      <c r="AO95" s="95"/>
      <c r="AP95" s="103" t="str">
        <f t="shared" si="14"/>
        <v xml:space="preserve"> </v>
      </c>
      <c r="AQ95" s="95"/>
      <c r="AR95" s="95"/>
      <c r="AS95" s="121" t="str">
        <f>IF(SUM(V95:AR96)=0,"",SUM(V95:AR96)+S95)</f>
        <v/>
      </c>
      <c r="AT95" s="119" t="str">
        <f>IF(P95="","",DGET(BH$4:BO$400,BF96,BE95:BE96))</f>
        <v/>
      </c>
      <c r="AU95" s="142" t="str">
        <f>IF(AS95="","",ROUND(AS95*AT95/1000,2))</f>
        <v/>
      </c>
      <c r="AV95" s="148"/>
      <c r="AW95" s="142" t="str">
        <f>IF(AU95="","",ROUND(AU95+AV95,2))</f>
        <v/>
      </c>
      <c r="AX95" s="161"/>
      <c r="AY95" s="1" t="str">
        <f>IF(AX95="○",AW95,"")</f>
        <v/>
      </c>
      <c r="BA95" s="6"/>
      <c r="BB95" s="5"/>
      <c r="BC95" s="168" t="s">
        <v>50</v>
      </c>
      <c r="BE95" s="2" t="s">
        <v>53</v>
      </c>
      <c r="BF95" s="2" t="s">
        <v>18</v>
      </c>
      <c r="BH95" s="178">
        <v>0.92</v>
      </c>
      <c r="BI95" s="4">
        <v>3523</v>
      </c>
      <c r="BJ95" s="4">
        <v>1331</v>
      </c>
      <c r="BK95" s="4">
        <v>467</v>
      </c>
      <c r="BL95" s="4">
        <v>166</v>
      </c>
      <c r="BM95" s="4">
        <v>72</v>
      </c>
      <c r="BN95" s="4">
        <v>20</v>
      </c>
      <c r="BO95" s="4">
        <v>7</v>
      </c>
    </row>
    <row r="96" spans="1:67" ht="11.1" customHeight="1">
      <c r="A96" s="11"/>
      <c r="B96" s="16"/>
      <c r="C96" s="23"/>
      <c r="D96" s="31"/>
      <c r="E96" s="41"/>
      <c r="F96" s="49"/>
      <c r="G96" s="31"/>
      <c r="H96" s="41"/>
      <c r="I96" s="49"/>
      <c r="J96" s="54"/>
      <c r="K96" s="56"/>
      <c r="L96" s="58"/>
      <c r="M96" s="60"/>
      <c r="N96" s="62"/>
      <c r="O96" s="66"/>
      <c r="P96" s="31"/>
      <c r="Q96" s="41"/>
      <c r="R96" s="49"/>
      <c r="S96" s="72"/>
      <c r="T96" s="80"/>
      <c r="U96" s="86"/>
      <c r="V96" s="90"/>
      <c r="W96" s="96"/>
      <c r="X96" s="104" t="str">
        <f t="shared" si="8"/>
        <v xml:space="preserve"> </v>
      </c>
      <c r="Y96" s="96"/>
      <c r="Z96" s="96"/>
      <c r="AA96" s="104" t="str">
        <f t="shared" si="9"/>
        <v xml:space="preserve"> </v>
      </c>
      <c r="AB96" s="96"/>
      <c r="AC96" s="96"/>
      <c r="AD96" s="104" t="str">
        <f t="shared" si="10"/>
        <v xml:space="preserve"> </v>
      </c>
      <c r="AE96" s="96"/>
      <c r="AF96" s="96"/>
      <c r="AG96" s="104" t="str">
        <f t="shared" si="11"/>
        <v xml:space="preserve"> </v>
      </c>
      <c r="AH96" s="96"/>
      <c r="AI96" s="96"/>
      <c r="AJ96" s="104" t="str">
        <f t="shared" si="12"/>
        <v xml:space="preserve"> </v>
      </c>
      <c r="AK96" s="96"/>
      <c r="AL96" s="96"/>
      <c r="AM96" s="104" t="str">
        <f t="shared" si="13"/>
        <v xml:space="preserve"> </v>
      </c>
      <c r="AN96" s="96"/>
      <c r="AO96" s="96"/>
      <c r="AP96" s="104" t="str">
        <f t="shared" si="14"/>
        <v xml:space="preserve"> </v>
      </c>
      <c r="AQ96" s="96"/>
      <c r="AR96" s="96"/>
      <c r="AS96" s="122"/>
      <c r="AT96" s="122"/>
      <c r="AU96" s="143"/>
      <c r="AV96" s="149"/>
      <c r="AW96" s="143"/>
      <c r="AX96" s="162"/>
      <c r="BA96" s="5"/>
      <c r="BB96" s="5"/>
      <c r="BC96" s="1">
        <f>G95</f>
        <v>0</v>
      </c>
      <c r="BE96" s="2" t="str">
        <f>M95</f>
        <v/>
      </c>
      <c r="BF96" s="2" t="str">
        <f>IF(P95="","",IF(P95=32,"φ30","φ"&amp;P95))</f>
        <v/>
      </c>
      <c r="BH96" s="178">
        <v>0.93</v>
      </c>
      <c r="BI96" s="4">
        <v>3594</v>
      </c>
      <c r="BJ96" s="4">
        <v>1357</v>
      </c>
      <c r="BK96" s="4">
        <v>482</v>
      </c>
      <c r="BL96" s="4">
        <v>171</v>
      </c>
      <c r="BM96" s="4">
        <v>74</v>
      </c>
      <c r="BN96" s="4">
        <v>20</v>
      </c>
      <c r="BO96" s="4">
        <v>7</v>
      </c>
    </row>
    <row r="97" spans="1:67" ht="11.1" customHeight="1">
      <c r="A97" s="10"/>
      <c r="B97" s="15" t="s">
        <v>26</v>
      </c>
      <c r="C97" s="22"/>
      <c r="D97" s="30"/>
      <c r="E97" s="40"/>
      <c r="F97" s="48"/>
      <c r="G97" s="30"/>
      <c r="H97" s="40"/>
      <c r="I97" s="48"/>
      <c r="J97" s="53" t="str">
        <f>IF(G97="","",DGET(BA$4:BB$54,"使用水量比",BC97:BC98))</f>
        <v/>
      </c>
      <c r="K97" s="55"/>
      <c r="L97" s="57"/>
      <c r="M97" s="59" t="str">
        <f>IF(J97="","",IF(D97/G97*J97&lt;3,ROUND(D97/G97*J97,2),IF(D97/G97*J97&lt;10,ROUND(D97/G97*J97,1),IF(D97/G97*J97&lt;30,ROUND(D97/G97*J97,0),ROUND(D97/G97*J97,-1)))))</f>
        <v/>
      </c>
      <c r="N97" s="61"/>
      <c r="O97" s="65"/>
      <c r="P97" s="30"/>
      <c r="Q97" s="40"/>
      <c r="R97" s="48"/>
      <c r="S97" s="71"/>
      <c r="T97" s="79"/>
      <c r="U97" s="85"/>
      <c r="V97" s="89"/>
      <c r="W97" s="95"/>
      <c r="X97" s="103" t="str">
        <f t="shared" si="8"/>
        <v xml:space="preserve"> </v>
      </c>
      <c r="Y97" s="95"/>
      <c r="Z97" s="95"/>
      <c r="AA97" s="103" t="str">
        <f t="shared" si="9"/>
        <v xml:space="preserve"> </v>
      </c>
      <c r="AB97" s="95"/>
      <c r="AC97" s="95"/>
      <c r="AD97" s="103" t="str">
        <f t="shared" si="10"/>
        <v xml:space="preserve"> </v>
      </c>
      <c r="AE97" s="95"/>
      <c r="AF97" s="95"/>
      <c r="AG97" s="103" t="str">
        <f t="shared" si="11"/>
        <v xml:space="preserve"> </v>
      </c>
      <c r="AH97" s="95"/>
      <c r="AI97" s="95"/>
      <c r="AJ97" s="103" t="str">
        <f t="shared" si="12"/>
        <v xml:space="preserve"> </v>
      </c>
      <c r="AK97" s="95"/>
      <c r="AL97" s="95"/>
      <c r="AM97" s="103" t="str">
        <f t="shared" si="13"/>
        <v xml:space="preserve"> </v>
      </c>
      <c r="AN97" s="95"/>
      <c r="AO97" s="95"/>
      <c r="AP97" s="103" t="str">
        <f t="shared" si="14"/>
        <v xml:space="preserve"> </v>
      </c>
      <c r="AQ97" s="95"/>
      <c r="AR97" s="95"/>
      <c r="AS97" s="121" t="str">
        <f>IF(SUM(V97:AR98)=0,"",SUM(V97:AR98)+S97)</f>
        <v/>
      </c>
      <c r="AT97" s="119" t="str">
        <f>IF(P97="","",DGET(BH$4:BO$400,BF98,BE97:BE98))</f>
        <v/>
      </c>
      <c r="AU97" s="142" t="str">
        <f>IF(AS97="","",ROUND(AS97*AT97/1000,2))</f>
        <v/>
      </c>
      <c r="AV97" s="148"/>
      <c r="AW97" s="142" t="str">
        <f>IF(AU97="","",ROUND(AU97+AV97,2))</f>
        <v/>
      </c>
      <c r="AX97" s="161"/>
      <c r="AY97" s="1" t="str">
        <f>IF(AX97="○",AW97,"")</f>
        <v/>
      </c>
      <c r="BA97" s="6"/>
      <c r="BB97" s="5"/>
      <c r="BC97" s="168" t="s">
        <v>50</v>
      </c>
      <c r="BE97" s="2" t="s">
        <v>53</v>
      </c>
      <c r="BF97" s="2" t="s">
        <v>18</v>
      </c>
      <c r="BH97" s="178">
        <v>0.94</v>
      </c>
      <c r="BI97" s="4">
        <v>3665</v>
      </c>
      <c r="BJ97" s="4">
        <v>1384</v>
      </c>
      <c r="BK97" s="4">
        <v>498</v>
      </c>
      <c r="BL97" s="4">
        <v>177</v>
      </c>
      <c r="BM97" s="4">
        <v>76</v>
      </c>
      <c r="BN97" s="4">
        <v>20</v>
      </c>
      <c r="BO97" s="4">
        <v>7</v>
      </c>
    </row>
    <row r="98" spans="1:67" ht="11.1" customHeight="1">
      <c r="A98" s="11"/>
      <c r="B98" s="16"/>
      <c r="C98" s="23"/>
      <c r="D98" s="31"/>
      <c r="E98" s="41"/>
      <c r="F98" s="49"/>
      <c r="G98" s="31"/>
      <c r="H98" s="41"/>
      <c r="I98" s="49"/>
      <c r="J98" s="54"/>
      <c r="K98" s="56"/>
      <c r="L98" s="58"/>
      <c r="M98" s="60"/>
      <c r="N98" s="62"/>
      <c r="O98" s="66"/>
      <c r="P98" s="31"/>
      <c r="Q98" s="41"/>
      <c r="R98" s="49"/>
      <c r="S98" s="72"/>
      <c r="T98" s="80"/>
      <c r="U98" s="86"/>
      <c r="V98" s="90"/>
      <c r="W98" s="96"/>
      <c r="X98" s="104" t="str">
        <f t="shared" si="8"/>
        <v xml:space="preserve"> </v>
      </c>
      <c r="Y98" s="96"/>
      <c r="Z98" s="96"/>
      <c r="AA98" s="104" t="str">
        <f t="shared" si="9"/>
        <v xml:space="preserve"> </v>
      </c>
      <c r="AB98" s="96"/>
      <c r="AC98" s="96"/>
      <c r="AD98" s="104" t="str">
        <f t="shared" si="10"/>
        <v xml:space="preserve"> </v>
      </c>
      <c r="AE98" s="96"/>
      <c r="AF98" s="96"/>
      <c r="AG98" s="104" t="str">
        <f t="shared" si="11"/>
        <v xml:space="preserve"> </v>
      </c>
      <c r="AH98" s="96"/>
      <c r="AI98" s="96"/>
      <c r="AJ98" s="104" t="str">
        <f t="shared" si="12"/>
        <v xml:space="preserve"> </v>
      </c>
      <c r="AK98" s="96"/>
      <c r="AL98" s="96"/>
      <c r="AM98" s="104" t="str">
        <f t="shared" si="13"/>
        <v xml:space="preserve"> </v>
      </c>
      <c r="AN98" s="96"/>
      <c r="AO98" s="96"/>
      <c r="AP98" s="104" t="str">
        <f t="shared" si="14"/>
        <v xml:space="preserve"> </v>
      </c>
      <c r="AQ98" s="96"/>
      <c r="AR98" s="96"/>
      <c r="AS98" s="122"/>
      <c r="AT98" s="122"/>
      <c r="AU98" s="143"/>
      <c r="AV98" s="149"/>
      <c r="AW98" s="143"/>
      <c r="AX98" s="162"/>
      <c r="BA98" s="5"/>
      <c r="BB98" s="171"/>
      <c r="BC98" s="1">
        <f>G97</f>
        <v>0</v>
      </c>
      <c r="BE98" s="2" t="str">
        <f>M97</f>
        <v/>
      </c>
      <c r="BF98" s="2" t="str">
        <f>IF(P97="","",IF(P97=32,"φ30","φ"&amp;P97))</f>
        <v/>
      </c>
      <c r="BH98" s="178">
        <v>0.95</v>
      </c>
      <c r="BI98" s="4">
        <v>3737</v>
      </c>
      <c r="BJ98" s="4">
        <v>1411</v>
      </c>
      <c r="BK98" s="4">
        <v>498</v>
      </c>
      <c r="BL98" s="4">
        <v>177</v>
      </c>
      <c r="BM98" s="4">
        <v>76</v>
      </c>
      <c r="BN98" s="4">
        <v>20</v>
      </c>
      <c r="BO98" s="4">
        <v>7</v>
      </c>
    </row>
    <row r="99" spans="1:67" ht="11.1" customHeight="1">
      <c r="A99" s="8" t="s">
        <v>43</v>
      </c>
      <c r="B99" s="15"/>
      <c r="C99" s="20"/>
      <c r="D99" s="8"/>
      <c r="E99" s="15"/>
      <c r="F99" s="20"/>
      <c r="G99" s="8"/>
      <c r="H99" s="15"/>
      <c r="I99" s="20"/>
      <c r="J99" s="8"/>
      <c r="K99" s="15"/>
      <c r="L99" s="20"/>
      <c r="M99" s="8"/>
      <c r="N99" s="15"/>
      <c r="O99" s="20"/>
      <c r="P99" s="8"/>
      <c r="Q99" s="15"/>
      <c r="R99" s="20"/>
      <c r="S99" s="73"/>
      <c r="T99" s="81"/>
      <c r="U99" s="87"/>
      <c r="V99" s="8"/>
      <c r="W99" s="15"/>
      <c r="X99" s="107"/>
      <c r="Y99" s="15"/>
      <c r="Z99" s="15"/>
      <c r="AA99" s="110"/>
      <c r="AB99" s="15"/>
      <c r="AC99" s="15"/>
      <c r="AD99" s="107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10"/>
      <c r="AQ99" s="15"/>
      <c r="AR99" s="15"/>
      <c r="AS99" s="124" t="s">
        <v>45</v>
      </c>
      <c r="AT99" s="132"/>
      <c r="AU99" s="132"/>
      <c r="AV99" s="150"/>
      <c r="AW99" s="29" t="str">
        <f>IF(D115="",IF(SUM(AY7:AY98)=0,"",ROUND(SUM(AY7:AY98),2)),"")</f>
        <v/>
      </c>
      <c r="AX99" s="47"/>
      <c r="BA99" s="6"/>
      <c r="BB99" s="5"/>
      <c r="BC99" s="168"/>
      <c r="BH99" s="178">
        <v>0.96</v>
      </c>
      <c r="BI99" s="4">
        <v>3810</v>
      </c>
      <c r="BJ99" s="4">
        <v>1438</v>
      </c>
      <c r="BK99" s="4">
        <v>514</v>
      </c>
      <c r="BL99" s="4">
        <v>182</v>
      </c>
      <c r="BM99" s="4">
        <v>79</v>
      </c>
      <c r="BN99" s="4">
        <v>21</v>
      </c>
      <c r="BO99" s="4">
        <v>7</v>
      </c>
    </row>
    <row r="100" spans="1:67" ht="11.1" customHeight="1">
      <c r="A100" s="9"/>
      <c r="B100" s="16"/>
      <c r="C100" s="21"/>
      <c r="D100" s="9"/>
      <c r="E100" s="16"/>
      <c r="F100" s="21"/>
      <c r="G100" s="9"/>
      <c r="H100" s="16"/>
      <c r="I100" s="21"/>
      <c r="J100" s="9"/>
      <c r="K100" s="16"/>
      <c r="L100" s="21"/>
      <c r="M100" s="9"/>
      <c r="N100" s="16"/>
      <c r="O100" s="21"/>
      <c r="P100" s="9"/>
      <c r="Q100" s="16"/>
      <c r="R100" s="21"/>
      <c r="S100" s="74"/>
      <c r="T100" s="82"/>
      <c r="U100" s="88"/>
      <c r="V100" s="94"/>
      <c r="W100" s="102"/>
      <c r="X100" s="108"/>
      <c r="Y100" s="102"/>
      <c r="Z100" s="102"/>
      <c r="AA100" s="111"/>
      <c r="AB100" s="102"/>
      <c r="AC100" s="102"/>
      <c r="AD100" s="108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11"/>
      <c r="AQ100" s="102"/>
      <c r="AR100" s="102"/>
      <c r="AS100" s="125"/>
      <c r="AT100" s="133"/>
      <c r="AU100" s="133"/>
      <c r="AV100" s="151"/>
      <c r="AW100" s="32"/>
      <c r="AX100" s="50"/>
      <c r="BA100" s="5"/>
      <c r="BB100" s="5"/>
      <c r="BH100" s="178">
        <v>0.97</v>
      </c>
      <c r="BI100" s="4">
        <v>3883</v>
      </c>
      <c r="BJ100" s="4">
        <v>1465</v>
      </c>
      <c r="BK100" s="4">
        <v>530</v>
      </c>
      <c r="BL100" s="4">
        <v>188</v>
      </c>
      <c r="BM100" s="4">
        <v>81</v>
      </c>
      <c r="BN100" s="4">
        <v>21</v>
      </c>
      <c r="BO100" s="4">
        <v>8</v>
      </c>
    </row>
    <row r="101" spans="1:67" ht="11.1" customHeight="1">
      <c r="A101" s="8"/>
      <c r="B101" s="15"/>
      <c r="C101" s="20"/>
      <c r="D101" s="8"/>
      <c r="E101" s="15"/>
      <c r="F101" s="20"/>
      <c r="G101" s="8"/>
      <c r="H101" s="15"/>
      <c r="I101" s="20"/>
      <c r="J101" s="8"/>
      <c r="K101" s="15"/>
      <c r="L101" s="20"/>
      <c r="M101" s="8"/>
      <c r="N101" s="15"/>
      <c r="O101" s="20"/>
      <c r="P101" s="8"/>
      <c r="Q101" s="15"/>
      <c r="R101" s="20"/>
      <c r="S101" s="73"/>
      <c r="T101" s="81"/>
      <c r="U101" s="87"/>
      <c r="V101" s="8"/>
      <c r="W101" s="15"/>
      <c r="X101" s="107"/>
      <c r="Y101" s="15"/>
      <c r="Z101" s="15"/>
      <c r="AA101" s="110"/>
      <c r="AB101" s="15"/>
      <c r="AC101" s="15"/>
      <c r="AD101" s="107"/>
      <c r="AE101" s="112" t="s">
        <v>95</v>
      </c>
      <c r="AF101" s="112"/>
      <c r="AG101" s="112"/>
      <c r="AH101" s="112"/>
      <c r="AI101" s="112"/>
      <c r="AJ101" s="112"/>
      <c r="AK101" s="112"/>
      <c r="AL101" s="112"/>
      <c r="AM101" s="112"/>
      <c r="AN101" s="112">
        <f>+SUM(AS61:AS98)</f>
        <v>0</v>
      </c>
      <c r="AO101" s="112"/>
      <c r="AP101" s="112"/>
      <c r="AQ101" s="112"/>
      <c r="AR101" s="112"/>
      <c r="AS101" s="124" t="s">
        <v>66</v>
      </c>
      <c r="AT101" s="132"/>
      <c r="AU101" s="132"/>
      <c r="AV101" s="150"/>
      <c r="AW101" s="59" t="str">
        <f>IF(AW99="","",ROUND(AW99*1.1,2))</f>
        <v/>
      </c>
      <c r="AX101" s="65"/>
      <c r="BA101" s="6"/>
      <c r="BB101" s="5"/>
      <c r="BH101" s="178">
        <v>0.98</v>
      </c>
      <c r="BI101" s="4">
        <v>3957</v>
      </c>
      <c r="BJ101" s="4">
        <v>1493</v>
      </c>
      <c r="BK101" s="4">
        <v>530</v>
      </c>
      <c r="BL101" s="4">
        <v>188</v>
      </c>
      <c r="BM101" s="4">
        <v>81</v>
      </c>
      <c r="BN101" s="4">
        <v>21</v>
      </c>
      <c r="BO101" s="4">
        <v>8</v>
      </c>
    </row>
    <row r="102" spans="1:67" ht="11.1" customHeight="1">
      <c r="A102" s="9"/>
      <c r="B102" s="16"/>
      <c r="C102" s="21"/>
      <c r="D102" s="9"/>
      <c r="E102" s="16"/>
      <c r="F102" s="21"/>
      <c r="G102" s="9"/>
      <c r="H102" s="16"/>
      <c r="I102" s="21"/>
      <c r="J102" s="9"/>
      <c r="K102" s="16"/>
      <c r="L102" s="21"/>
      <c r="M102" s="9"/>
      <c r="N102" s="16"/>
      <c r="O102" s="21"/>
      <c r="P102" s="9"/>
      <c r="Q102" s="16"/>
      <c r="R102" s="21"/>
      <c r="S102" s="74"/>
      <c r="T102" s="82"/>
      <c r="U102" s="88"/>
      <c r="V102" s="94"/>
      <c r="W102" s="102"/>
      <c r="X102" s="108"/>
      <c r="Y102" s="102"/>
      <c r="Z102" s="102"/>
      <c r="AA102" s="111"/>
      <c r="AB102" s="102"/>
      <c r="AC102" s="102"/>
      <c r="AD102" s="108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25"/>
      <c r="AT102" s="133"/>
      <c r="AU102" s="133"/>
      <c r="AV102" s="151"/>
      <c r="AW102" s="60"/>
      <c r="AX102" s="66"/>
      <c r="BA102" s="5"/>
      <c r="BB102" s="5"/>
      <c r="BH102" s="178">
        <v>0.99</v>
      </c>
      <c r="BI102" s="4">
        <v>4032</v>
      </c>
      <c r="BJ102" s="4">
        <v>1521</v>
      </c>
      <c r="BK102" s="4">
        <v>546</v>
      </c>
      <c r="BL102" s="4">
        <v>194</v>
      </c>
      <c r="BM102" s="4">
        <v>83</v>
      </c>
      <c r="BN102" s="4">
        <v>22</v>
      </c>
      <c r="BO102" s="4">
        <v>8</v>
      </c>
    </row>
    <row r="103" spans="1:67" ht="9" customHeight="1">
      <c r="A103" s="8" t="s">
        <v>17</v>
      </c>
      <c r="B103" s="15"/>
      <c r="C103" s="20"/>
      <c r="D103" s="29"/>
      <c r="E103" s="15">
        <v>1</v>
      </c>
      <c r="F103" s="15"/>
      <c r="G103" s="15"/>
      <c r="H103" s="51">
        <v>2</v>
      </c>
      <c r="I103" s="15"/>
      <c r="J103" s="15"/>
      <c r="K103" s="15">
        <v>3</v>
      </c>
      <c r="L103" s="15"/>
      <c r="M103" s="15"/>
      <c r="N103" s="63">
        <v>4</v>
      </c>
      <c r="O103" s="63"/>
      <c r="P103" s="63"/>
      <c r="Q103" s="63">
        <v>5</v>
      </c>
      <c r="R103" s="15"/>
      <c r="S103" s="15"/>
      <c r="T103" s="63">
        <v>6</v>
      </c>
      <c r="U103" s="63"/>
      <c r="V103" s="93"/>
      <c r="W103" s="100">
        <v>7</v>
      </c>
      <c r="X103" s="63"/>
      <c r="Y103" s="63"/>
      <c r="Z103" s="63">
        <v>8</v>
      </c>
      <c r="AA103" s="63"/>
      <c r="AB103" s="63"/>
      <c r="AC103" s="63">
        <v>9</v>
      </c>
      <c r="AD103" s="107"/>
      <c r="AE103" s="110"/>
      <c r="AF103" s="63">
        <v>10</v>
      </c>
      <c r="AG103" s="63"/>
      <c r="AH103" s="107"/>
      <c r="AI103" s="15">
        <v>15</v>
      </c>
      <c r="AJ103" s="15"/>
      <c r="AK103" s="107"/>
      <c r="AL103" s="110"/>
      <c r="AM103" s="63">
        <v>20</v>
      </c>
      <c r="AN103" s="63"/>
      <c r="AO103" s="107"/>
      <c r="AP103" s="15">
        <v>30</v>
      </c>
      <c r="AQ103" s="15"/>
      <c r="AR103" s="116"/>
      <c r="AS103" s="124" t="s">
        <v>54</v>
      </c>
      <c r="AT103" s="134"/>
      <c r="AU103" s="134"/>
      <c r="AV103" s="152"/>
      <c r="AW103" s="59" t="str">
        <f>IF(AW99="","",AW101)</f>
        <v/>
      </c>
      <c r="AX103" s="47"/>
      <c r="BA103" s="6"/>
      <c r="BB103" s="5"/>
      <c r="BH103" s="178">
        <v>1</v>
      </c>
      <c r="BI103" s="4">
        <v>4107</v>
      </c>
      <c r="BJ103" s="4">
        <v>1549</v>
      </c>
      <c r="BK103" s="4">
        <v>546</v>
      </c>
      <c r="BL103" s="4">
        <v>194</v>
      </c>
      <c r="BM103" s="4">
        <v>83</v>
      </c>
      <c r="BN103" s="4">
        <v>22</v>
      </c>
      <c r="BO103" s="4">
        <v>8</v>
      </c>
    </row>
    <row r="104" spans="1:67" ht="9" customHeight="1">
      <c r="A104" s="12"/>
      <c r="B104" s="17"/>
      <c r="C104" s="24"/>
      <c r="D104" s="33"/>
      <c r="E104" s="17"/>
      <c r="F104" s="17"/>
      <c r="G104" s="17"/>
      <c r="H104" s="52"/>
      <c r="I104" s="17"/>
      <c r="J104" s="17"/>
      <c r="K104" s="17"/>
      <c r="L104" s="17"/>
      <c r="M104" s="17"/>
      <c r="N104" s="64"/>
      <c r="O104" s="64"/>
      <c r="P104" s="64"/>
      <c r="Q104" s="64"/>
      <c r="R104" s="17"/>
      <c r="S104" s="17"/>
      <c r="T104" s="64"/>
      <c r="U104" s="64"/>
      <c r="V104" s="64"/>
      <c r="W104" s="101"/>
      <c r="X104" s="64"/>
      <c r="Y104" s="64"/>
      <c r="Z104" s="64"/>
      <c r="AA104" s="64"/>
      <c r="AB104" s="64"/>
      <c r="AC104" s="64"/>
      <c r="AD104" s="17"/>
      <c r="AE104" s="17"/>
      <c r="AF104" s="64"/>
      <c r="AG104" s="64"/>
      <c r="AH104" s="17"/>
      <c r="AI104" s="17"/>
      <c r="AJ104" s="17"/>
      <c r="AK104" s="17"/>
      <c r="AL104" s="17"/>
      <c r="AM104" s="64"/>
      <c r="AN104" s="64"/>
      <c r="AO104" s="17"/>
      <c r="AP104" s="17"/>
      <c r="AQ104" s="17"/>
      <c r="AR104" s="24"/>
      <c r="AS104" s="126"/>
      <c r="AT104" s="135"/>
      <c r="AU104" s="135"/>
      <c r="AV104" s="153"/>
      <c r="AW104" s="33"/>
      <c r="AX104" s="163"/>
      <c r="BA104" s="5"/>
      <c r="BB104" s="5"/>
      <c r="BH104" s="178">
        <v>1.01</v>
      </c>
      <c r="BI104" s="4">
        <v>4183</v>
      </c>
      <c r="BJ104" s="4">
        <v>1577</v>
      </c>
      <c r="BK104" s="4">
        <v>563</v>
      </c>
      <c r="BL104" s="4">
        <v>200</v>
      </c>
      <c r="BM104" s="4">
        <v>86</v>
      </c>
      <c r="BN104" s="4">
        <v>23</v>
      </c>
      <c r="BO104" s="4">
        <v>8</v>
      </c>
    </row>
    <row r="105" spans="1:67" ht="7.5" customHeight="1">
      <c r="A105" s="12"/>
      <c r="B105" s="17"/>
      <c r="C105" s="24"/>
      <c r="D105" s="12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24"/>
      <c r="AS105" s="127"/>
      <c r="AT105" s="136"/>
      <c r="AU105" s="136"/>
      <c r="AV105" s="154"/>
      <c r="AW105" s="32"/>
      <c r="AX105" s="50"/>
      <c r="BA105" s="6"/>
      <c r="BB105" s="5"/>
      <c r="BH105" s="178">
        <v>1.02</v>
      </c>
      <c r="BI105" s="4">
        <v>4260</v>
      </c>
      <c r="BJ105" s="4">
        <v>1606</v>
      </c>
      <c r="BK105" s="4">
        <v>563</v>
      </c>
      <c r="BL105" s="4">
        <v>200</v>
      </c>
      <c r="BM105" s="4">
        <v>86</v>
      </c>
      <c r="BN105" s="4">
        <v>23</v>
      </c>
      <c r="BO105" s="4">
        <v>8</v>
      </c>
    </row>
    <row r="106" spans="1:67" ht="7.5" customHeight="1">
      <c r="A106" s="8" t="s">
        <v>41</v>
      </c>
      <c r="B106" s="15"/>
      <c r="C106" s="20"/>
      <c r="D106" s="8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20"/>
      <c r="AS106" s="128" t="s">
        <v>47</v>
      </c>
      <c r="AT106" s="63"/>
      <c r="AU106" s="63"/>
      <c r="AV106" s="63"/>
      <c r="AW106" s="63"/>
      <c r="AX106" s="164"/>
      <c r="BA106" s="5"/>
      <c r="BB106" s="5"/>
      <c r="BH106" s="178">
        <v>1.03</v>
      </c>
      <c r="BI106" s="4">
        <v>4337</v>
      </c>
      <c r="BJ106" s="4">
        <v>1635</v>
      </c>
      <c r="BK106" s="4">
        <v>579</v>
      </c>
      <c r="BL106" s="4">
        <v>205</v>
      </c>
      <c r="BM106" s="4">
        <v>88</v>
      </c>
      <c r="BN106" s="4">
        <v>23</v>
      </c>
      <c r="BO106" s="4">
        <v>8</v>
      </c>
    </row>
    <row r="107" spans="1:67" ht="9" customHeight="1">
      <c r="A107" s="12"/>
      <c r="B107" s="17"/>
      <c r="C107" s="24"/>
      <c r="D107" s="34"/>
      <c r="E107" s="45">
        <v>1</v>
      </c>
      <c r="F107" s="45"/>
      <c r="G107" s="45"/>
      <c r="H107" s="45">
        <v>1.4</v>
      </c>
      <c r="I107" s="45"/>
      <c r="J107" s="45"/>
      <c r="K107" s="45">
        <v>1.7</v>
      </c>
      <c r="L107" s="45"/>
      <c r="M107" s="45"/>
      <c r="N107" s="45">
        <v>2</v>
      </c>
      <c r="O107" s="45"/>
      <c r="P107" s="45"/>
      <c r="Q107" s="45">
        <v>2.2000000000000002</v>
      </c>
      <c r="R107" s="45"/>
      <c r="S107" s="75"/>
      <c r="T107" s="45">
        <v>2.4</v>
      </c>
      <c r="U107" s="45"/>
      <c r="V107" s="45"/>
      <c r="W107" s="45">
        <v>2.6</v>
      </c>
      <c r="X107" s="45"/>
      <c r="Y107" s="45"/>
      <c r="Z107" s="45">
        <v>2.8</v>
      </c>
      <c r="AA107" s="45"/>
      <c r="AB107" s="45"/>
      <c r="AC107" s="45">
        <v>2.9</v>
      </c>
      <c r="AD107" s="45"/>
      <c r="AE107" s="45"/>
      <c r="AF107" s="45">
        <v>3</v>
      </c>
      <c r="AG107" s="45"/>
      <c r="AH107" s="45"/>
      <c r="AI107" s="75">
        <v>3.5</v>
      </c>
      <c r="AJ107" s="75"/>
      <c r="AK107" s="45"/>
      <c r="AL107" s="45"/>
      <c r="AM107" s="45">
        <v>4</v>
      </c>
      <c r="AN107" s="45"/>
      <c r="AO107" s="45"/>
      <c r="AP107" s="75">
        <v>5</v>
      </c>
      <c r="AQ107" s="75"/>
      <c r="AR107" s="117"/>
      <c r="AS107" s="129"/>
      <c r="AT107" s="64"/>
      <c r="AU107" s="64"/>
      <c r="AV107" s="64"/>
      <c r="AW107" s="64"/>
      <c r="AX107" s="165"/>
      <c r="BA107" s="6"/>
      <c r="BB107" s="5"/>
      <c r="BH107" s="178">
        <v>1.04</v>
      </c>
      <c r="BI107" s="4">
        <v>4415</v>
      </c>
      <c r="BJ107" s="4">
        <v>1664</v>
      </c>
      <c r="BK107" s="4">
        <v>596</v>
      </c>
      <c r="BL107" s="4">
        <v>211</v>
      </c>
      <c r="BM107" s="4">
        <v>91</v>
      </c>
      <c r="BN107" s="4">
        <v>24</v>
      </c>
      <c r="BO107" s="4">
        <v>8</v>
      </c>
    </row>
    <row r="108" spans="1:67" ht="11.25" customHeight="1">
      <c r="A108" s="9"/>
      <c r="B108" s="16"/>
      <c r="C108" s="21"/>
      <c r="D108" s="35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7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76"/>
      <c r="AJ108" s="76"/>
      <c r="AK108" s="46"/>
      <c r="AL108" s="46"/>
      <c r="AM108" s="46"/>
      <c r="AN108" s="46"/>
      <c r="AO108" s="46"/>
      <c r="AP108" s="76"/>
      <c r="AQ108" s="76"/>
      <c r="AR108" s="118"/>
      <c r="AS108" s="130"/>
      <c r="AT108" s="27"/>
      <c r="AU108" s="27"/>
      <c r="AV108" s="27"/>
      <c r="AW108" s="27"/>
      <c r="AX108" s="166"/>
      <c r="BA108" s="5"/>
      <c r="BB108" s="171"/>
      <c r="BH108" s="178">
        <v>1.05</v>
      </c>
      <c r="BI108" s="4">
        <v>4494</v>
      </c>
      <c r="BJ108" s="4">
        <v>1693</v>
      </c>
      <c r="BK108" s="4">
        <v>596</v>
      </c>
      <c r="BL108" s="4">
        <v>211</v>
      </c>
      <c r="BM108" s="4">
        <v>91</v>
      </c>
      <c r="BN108" s="4">
        <v>25</v>
      </c>
      <c r="BO108" s="4">
        <v>8</v>
      </c>
    </row>
    <row r="109" spans="1:67" s="7" customFormat="1" ht="17.25" customHeight="1">
      <c r="A109" s="7" t="s">
        <v>1</v>
      </c>
      <c r="P109" s="68" t="str">
        <f>IF(P1="","",P1)</f>
        <v/>
      </c>
      <c r="Q109" s="68"/>
      <c r="R109" s="68"/>
      <c r="S109" s="68"/>
      <c r="T109" s="68"/>
      <c r="U109" s="68"/>
      <c r="V109" s="68"/>
      <c r="BE109" s="175"/>
      <c r="BF109" s="175"/>
      <c r="BG109" s="176"/>
      <c r="BH109" s="178">
        <v>1.06</v>
      </c>
      <c r="BI109" s="4">
        <v>4573</v>
      </c>
      <c r="BJ109" s="4">
        <v>1722</v>
      </c>
      <c r="BK109" s="4">
        <v>613</v>
      </c>
      <c r="BL109" s="4">
        <v>217</v>
      </c>
      <c r="BM109" s="4">
        <v>93</v>
      </c>
      <c r="BN109" s="4">
        <v>25</v>
      </c>
      <c r="BO109" s="4">
        <v>9</v>
      </c>
    </row>
    <row r="110" spans="1:67" s="7" customFormat="1" ht="17.25" customHeight="1">
      <c r="D110" s="36" t="s">
        <v>36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S110" s="36" t="s">
        <v>46</v>
      </c>
      <c r="T110" s="36"/>
      <c r="U110" s="36"/>
      <c r="V110" s="36"/>
      <c r="W110" s="36"/>
      <c r="X110" s="36"/>
      <c r="Y110" s="36"/>
      <c r="Z110" s="19" t="str">
        <f>IF(Z2="","",Z2)</f>
        <v/>
      </c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15" t="s">
        <v>59</v>
      </c>
      <c r="AU110" s="139" t="s">
        <v>48</v>
      </c>
      <c r="AV110" s="19" t="str">
        <f>IF(AV2="","",AV2)</f>
        <v/>
      </c>
      <c r="AW110" s="19"/>
      <c r="AX110" s="167" t="s">
        <v>59</v>
      </c>
      <c r="BC110" s="172"/>
      <c r="BE110" s="175"/>
      <c r="BF110" s="175"/>
      <c r="BG110" s="176"/>
      <c r="BH110" s="178">
        <v>1.07</v>
      </c>
      <c r="BI110" s="4">
        <v>4653</v>
      </c>
      <c r="BJ110" s="4">
        <v>1752</v>
      </c>
      <c r="BK110" s="4">
        <v>613</v>
      </c>
      <c r="BL110" s="4">
        <v>217</v>
      </c>
      <c r="BM110" s="4">
        <v>93</v>
      </c>
      <c r="BN110" s="4">
        <v>25</v>
      </c>
      <c r="BO110" s="4">
        <v>9</v>
      </c>
    </row>
    <row r="111" spans="1:67" s="5" customFormat="1" ht="11.25" customHeight="1">
      <c r="A111" s="13" t="s">
        <v>7</v>
      </c>
      <c r="B111" s="18"/>
      <c r="C111" s="25"/>
      <c r="D111" s="13" t="str">
        <f>IF(D$3="","",D$3)</f>
        <v/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5"/>
      <c r="P111" s="13" t="s">
        <v>56</v>
      </c>
      <c r="Q111" s="18"/>
      <c r="R111" s="25"/>
      <c r="S111" s="13" t="str">
        <f>IF(S$3="","",S$3)</f>
        <v/>
      </c>
      <c r="T111" s="18"/>
      <c r="U111" s="25"/>
      <c r="V111" s="13" t="s">
        <v>49</v>
      </c>
      <c r="W111" s="18"/>
      <c r="X111" s="18"/>
      <c r="Y111" s="18"/>
      <c r="Z111" s="25"/>
      <c r="AA111" s="13" t="s">
        <v>4</v>
      </c>
      <c r="AB111" s="18" t="str">
        <f>IF(AB$3="","",AB$3)</f>
        <v/>
      </c>
      <c r="AC111" s="25"/>
      <c r="AD111" s="13" t="s">
        <v>2</v>
      </c>
      <c r="AE111" s="18"/>
      <c r="AF111" s="18"/>
      <c r="AG111" s="18"/>
      <c r="AH111" s="13" t="str">
        <f>IF(AH$3="","",AH$3)</f>
        <v/>
      </c>
      <c r="AI111" s="18"/>
      <c r="AJ111" s="18"/>
      <c r="AK111" s="18" t="str">
        <f>IF(AK$3="","",AK$3)</f>
        <v/>
      </c>
      <c r="AL111" s="25"/>
      <c r="AM111" s="18" t="s">
        <v>40</v>
      </c>
      <c r="AN111" s="18"/>
      <c r="AO111" s="18"/>
      <c r="AP111" s="18"/>
      <c r="AQ111" s="18"/>
      <c r="AR111" s="18"/>
      <c r="AS111" s="25"/>
      <c r="AT111" s="137" t="str">
        <f>IF(AT$3="","",AT$3)</f>
        <v/>
      </c>
      <c r="AU111" s="144"/>
      <c r="AV111" s="155"/>
      <c r="AW111" s="159" t="s">
        <v>27</v>
      </c>
      <c r="AX111" s="159"/>
      <c r="AY111" s="5"/>
      <c r="BA111" s="168" t="s">
        <v>50</v>
      </c>
      <c r="BB111" s="168" t="s">
        <v>51</v>
      </c>
      <c r="BC111" s="168"/>
      <c r="BD111" s="5"/>
      <c r="BE111" s="2"/>
      <c r="BF111" s="2"/>
      <c r="BG111" s="2"/>
      <c r="BH111" s="178">
        <v>1.08</v>
      </c>
      <c r="BI111" s="4">
        <v>4734</v>
      </c>
      <c r="BJ111" s="4">
        <v>1782</v>
      </c>
      <c r="BK111" s="177">
        <v>631</v>
      </c>
      <c r="BL111" s="177">
        <v>223</v>
      </c>
      <c r="BM111" s="177">
        <v>96</v>
      </c>
      <c r="BN111" s="177">
        <v>25</v>
      </c>
      <c r="BO111" s="177">
        <v>9</v>
      </c>
    </row>
    <row r="112" spans="1:67" ht="15" customHeight="1">
      <c r="A112" s="14"/>
      <c r="B112" s="19"/>
      <c r="C112" s="26"/>
      <c r="D112" s="14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26"/>
      <c r="P112" s="14"/>
      <c r="Q112" s="19"/>
      <c r="R112" s="26"/>
      <c r="S112" s="14"/>
      <c r="T112" s="19"/>
      <c r="U112" s="26"/>
      <c r="V112" s="14"/>
      <c r="W112" s="19"/>
      <c r="X112" s="19"/>
      <c r="Y112" s="19"/>
      <c r="Z112" s="26"/>
      <c r="AA112" s="14"/>
      <c r="AB112" s="19"/>
      <c r="AC112" s="26"/>
      <c r="AD112" s="14"/>
      <c r="AE112" s="19"/>
      <c r="AF112" s="19"/>
      <c r="AG112" s="19"/>
      <c r="AH112" s="14" t="str">
        <f>IF(AH$4="","",AH$4)</f>
        <v/>
      </c>
      <c r="AI112" s="19"/>
      <c r="AJ112" s="19" t="s">
        <v>38</v>
      </c>
      <c r="AK112" s="19" t="str">
        <f>IF(AK$4="","",AK$4)</f>
        <v/>
      </c>
      <c r="AL112" s="26"/>
      <c r="AM112" s="19"/>
      <c r="AN112" s="19"/>
      <c r="AO112" s="19"/>
      <c r="AP112" s="19"/>
      <c r="AQ112" s="19"/>
      <c r="AR112" s="19"/>
      <c r="AS112" s="26"/>
      <c r="AT112" s="138"/>
      <c r="AU112" s="145"/>
      <c r="AV112" s="156"/>
      <c r="AW112" s="120"/>
      <c r="AX112" s="120"/>
      <c r="BH112" s="178">
        <v>1.0900000000000001</v>
      </c>
      <c r="BI112" s="177">
        <v>4815</v>
      </c>
      <c r="BJ112" s="177">
        <v>1812</v>
      </c>
      <c r="BK112" s="4">
        <v>648</v>
      </c>
      <c r="BL112" s="4">
        <v>230</v>
      </c>
      <c r="BM112" s="4">
        <v>99</v>
      </c>
      <c r="BN112" s="4">
        <v>26</v>
      </c>
      <c r="BO112" s="4">
        <v>9</v>
      </c>
    </row>
    <row r="113" spans="1:67" s="6" customFormat="1" ht="12.75" customHeight="1">
      <c r="A113" s="8" t="s">
        <v>37</v>
      </c>
      <c r="B113" s="15"/>
      <c r="C113" s="20"/>
      <c r="D113" s="29" t="s">
        <v>9</v>
      </c>
      <c r="E113" s="39"/>
      <c r="F113" s="47"/>
      <c r="G113" s="29" t="s">
        <v>13</v>
      </c>
      <c r="H113" s="39"/>
      <c r="I113" s="47"/>
      <c r="J113" s="29" t="s">
        <v>11</v>
      </c>
      <c r="K113" s="39"/>
      <c r="L113" s="47"/>
      <c r="M113" s="29" t="s">
        <v>16</v>
      </c>
      <c r="N113" s="39"/>
      <c r="O113" s="47"/>
      <c r="P113" s="29" t="s">
        <v>14</v>
      </c>
      <c r="Q113" s="39"/>
      <c r="R113" s="47"/>
      <c r="S113" s="69" t="s">
        <v>21</v>
      </c>
      <c r="T113" s="77"/>
      <c r="U113" s="83"/>
      <c r="V113" s="8" t="s">
        <v>44</v>
      </c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20"/>
      <c r="AS113" s="119" t="s">
        <v>25</v>
      </c>
      <c r="AT113" s="119" t="s">
        <v>10</v>
      </c>
      <c r="AU113" s="119" t="s">
        <v>15</v>
      </c>
      <c r="AV113" s="119" t="s">
        <v>6</v>
      </c>
      <c r="AW113" s="119" t="s">
        <v>33</v>
      </c>
      <c r="AX113" s="119" t="s">
        <v>34</v>
      </c>
      <c r="AY113" s="6"/>
      <c r="BA113" s="6"/>
      <c r="BB113" s="170"/>
      <c r="BC113" s="168"/>
      <c r="BD113" s="6"/>
      <c r="BE113" s="173"/>
      <c r="BF113" s="173"/>
      <c r="BG113" s="173"/>
      <c r="BH113" s="178">
        <v>1.1000000000000001</v>
      </c>
      <c r="BI113" s="4">
        <v>4897</v>
      </c>
      <c r="BJ113" s="4">
        <v>1843</v>
      </c>
      <c r="BK113" s="4">
        <v>648</v>
      </c>
      <c r="BL113" s="4">
        <v>230</v>
      </c>
      <c r="BM113" s="4">
        <v>99</v>
      </c>
      <c r="BN113" s="4">
        <v>26</v>
      </c>
      <c r="BO113" s="4">
        <v>9</v>
      </c>
    </row>
    <row r="114" spans="1:67" s="5" customFormat="1" ht="12.75" customHeight="1">
      <c r="A114" s="9"/>
      <c r="B114" s="16"/>
      <c r="C114" s="21"/>
      <c r="D114" s="9" t="s">
        <v>22</v>
      </c>
      <c r="E114" s="16"/>
      <c r="F114" s="21"/>
      <c r="G114" s="9" t="s">
        <v>3</v>
      </c>
      <c r="H114" s="16"/>
      <c r="I114" s="21"/>
      <c r="J114" s="9" t="s">
        <v>19</v>
      </c>
      <c r="K114" s="16"/>
      <c r="L114" s="21"/>
      <c r="M114" s="9" t="s">
        <v>20</v>
      </c>
      <c r="N114" s="16"/>
      <c r="O114" s="21"/>
      <c r="P114" s="9" t="s">
        <v>5</v>
      </c>
      <c r="Q114" s="16"/>
      <c r="R114" s="21"/>
      <c r="S114" s="70" t="s">
        <v>23</v>
      </c>
      <c r="T114" s="78"/>
      <c r="U114" s="84"/>
      <c r="V114" s="12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24"/>
      <c r="AS114" s="120" t="s">
        <v>29</v>
      </c>
      <c r="AT114" s="120" t="s">
        <v>31</v>
      </c>
      <c r="AU114" s="120" t="s">
        <v>32</v>
      </c>
      <c r="AV114" s="120" t="s">
        <v>29</v>
      </c>
      <c r="AW114" s="120" t="s">
        <v>32</v>
      </c>
      <c r="AX114" s="120" t="s">
        <v>35</v>
      </c>
      <c r="AY114" s="5"/>
      <c r="BA114" s="5"/>
      <c r="BB114" s="5"/>
      <c r="BC114" s="5"/>
      <c r="BD114" s="5"/>
      <c r="BE114" s="2"/>
      <c r="BF114" s="5"/>
      <c r="BG114" s="2"/>
      <c r="BH114" s="178">
        <v>1.1100000000000001</v>
      </c>
      <c r="BI114" s="4">
        <v>4979</v>
      </c>
      <c r="BJ114" s="4">
        <v>1874</v>
      </c>
      <c r="BK114" s="4">
        <v>666</v>
      </c>
      <c r="BL114" s="4">
        <v>236</v>
      </c>
      <c r="BM114" s="4">
        <v>101</v>
      </c>
      <c r="BN114" s="4">
        <v>27</v>
      </c>
      <c r="BO114" s="4">
        <v>9</v>
      </c>
    </row>
    <row r="115" spans="1:67" ht="11.1" customHeight="1">
      <c r="A115" s="10"/>
      <c r="B115" s="15" t="s">
        <v>26</v>
      </c>
      <c r="C115" s="22"/>
      <c r="D115" s="30"/>
      <c r="E115" s="40"/>
      <c r="F115" s="48"/>
      <c r="G115" s="30"/>
      <c r="H115" s="40"/>
      <c r="I115" s="48"/>
      <c r="J115" s="53" t="str">
        <f>IF(G115="","",DGET(BA$4:BB$54,"使用水量比",BC115:BC116))</f>
        <v/>
      </c>
      <c r="K115" s="55"/>
      <c r="L115" s="57"/>
      <c r="M115" s="59" t="str">
        <f>IF(J115="","",IF(D115/G115*J115&lt;3,ROUND(D115/G115*J115,2),IF(D115/G115*J115&lt;10,ROUND(D115/G115*J115,1),IF(D115/G115*J115&lt;30,ROUND(D115/G115*J115,0),ROUND(D115/G115*J115,-1)))))</f>
        <v/>
      </c>
      <c r="N115" s="61"/>
      <c r="O115" s="65"/>
      <c r="P115" s="30"/>
      <c r="Q115" s="40"/>
      <c r="R115" s="48"/>
      <c r="S115" s="71"/>
      <c r="T115" s="79"/>
      <c r="U115" s="79"/>
      <c r="V115" s="89"/>
      <c r="W115" s="95"/>
      <c r="X115" s="103" t="str">
        <f t="shared" ref="X115:X152" si="15">IF(Y115&gt;0,"+"," ")</f>
        <v xml:space="preserve"> </v>
      </c>
      <c r="Y115" s="95"/>
      <c r="Z115" s="95"/>
      <c r="AA115" s="103" t="str">
        <f t="shared" ref="AA115:AA152" si="16">IF(AB115&gt;0,"+"," ")</f>
        <v xml:space="preserve"> </v>
      </c>
      <c r="AB115" s="95"/>
      <c r="AC115" s="95"/>
      <c r="AD115" s="103" t="str">
        <f t="shared" ref="AD115:AD152" si="17">IF(AE115&gt;0,"+"," ")</f>
        <v xml:space="preserve"> </v>
      </c>
      <c r="AE115" s="95"/>
      <c r="AF115" s="95"/>
      <c r="AG115" s="103" t="str">
        <f t="shared" ref="AG115:AG152" si="18">IF(AH115&gt;0,"+"," ")</f>
        <v xml:space="preserve"> </v>
      </c>
      <c r="AH115" s="95"/>
      <c r="AI115" s="95"/>
      <c r="AJ115" s="103" t="str">
        <f t="shared" ref="AJ115:AJ152" si="19">IF(AK115&gt;0,"+"," ")</f>
        <v xml:space="preserve"> </v>
      </c>
      <c r="AK115" s="95"/>
      <c r="AL115" s="95"/>
      <c r="AM115" s="103" t="str">
        <f t="shared" ref="AM115:AM152" si="20">IF(AN115&gt;0,"+"," ")</f>
        <v xml:space="preserve"> </v>
      </c>
      <c r="AN115" s="95"/>
      <c r="AO115" s="95"/>
      <c r="AP115" s="103" t="str">
        <f t="shared" ref="AP115:AP152" si="21">IF(AQ115&gt;0,"+"," ")</f>
        <v xml:space="preserve"> </v>
      </c>
      <c r="AQ115" s="95"/>
      <c r="AR115" s="95"/>
      <c r="AS115" s="121" t="str">
        <f>IF(SUM(V115:AR116)=0,"",SUM(V115:AR116)+S115)</f>
        <v/>
      </c>
      <c r="AT115" s="119" t="str">
        <f>IF(P115="","",DGET(BH$4:BO$400,BF116,BE115:BE116))</f>
        <v/>
      </c>
      <c r="AU115" s="119" t="str">
        <f>IF(AS115="","",ROUND(AS115*AT115/1000,2))</f>
        <v/>
      </c>
      <c r="AV115" s="148"/>
      <c r="AW115" s="142" t="str">
        <f>IF(AU115="","",ROUND(AU115+AV115,2))</f>
        <v/>
      </c>
      <c r="AX115" s="161"/>
      <c r="AY115" s="1" t="str">
        <f>IF(AX115="○",AW115,"")</f>
        <v/>
      </c>
      <c r="BA115" s="6"/>
      <c r="BB115" s="5"/>
      <c r="BC115" s="168" t="s">
        <v>50</v>
      </c>
      <c r="BE115" s="2" t="s">
        <v>53</v>
      </c>
      <c r="BF115" s="2" t="s">
        <v>18</v>
      </c>
      <c r="BH115" s="178">
        <v>1.1200000000000001</v>
      </c>
      <c r="BI115" s="4">
        <v>5063</v>
      </c>
      <c r="BJ115" s="4">
        <v>1905</v>
      </c>
      <c r="BK115" s="4">
        <v>666</v>
      </c>
      <c r="BL115" s="4">
        <v>236</v>
      </c>
      <c r="BM115" s="4">
        <v>101</v>
      </c>
      <c r="BN115" s="4">
        <v>27</v>
      </c>
      <c r="BO115" s="4">
        <v>9</v>
      </c>
    </row>
    <row r="116" spans="1:67" ht="11.1" customHeight="1">
      <c r="A116" s="11"/>
      <c r="B116" s="16"/>
      <c r="C116" s="23"/>
      <c r="D116" s="31"/>
      <c r="E116" s="41"/>
      <c r="F116" s="49"/>
      <c r="G116" s="31"/>
      <c r="H116" s="41"/>
      <c r="I116" s="49"/>
      <c r="J116" s="54"/>
      <c r="K116" s="56"/>
      <c r="L116" s="58"/>
      <c r="M116" s="60"/>
      <c r="N116" s="62"/>
      <c r="O116" s="66"/>
      <c r="P116" s="31"/>
      <c r="Q116" s="41"/>
      <c r="R116" s="49"/>
      <c r="S116" s="72"/>
      <c r="T116" s="80"/>
      <c r="U116" s="80"/>
      <c r="V116" s="90"/>
      <c r="W116" s="96"/>
      <c r="X116" s="104" t="str">
        <f t="shared" si="15"/>
        <v xml:space="preserve"> </v>
      </c>
      <c r="Y116" s="96"/>
      <c r="Z116" s="96"/>
      <c r="AA116" s="104" t="str">
        <f t="shared" si="16"/>
        <v xml:space="preserve"> </v>
      </c>
      <c r="AB116" s="96"/>
      <c r="AC116" s="96"/>
      <c r="AD116" s="104" t="str">
        <f t="shared" si="17"/>
        <v xml:space="preserve"> </v>
      </c>
      <c r="AE116" s="96"/>
      <c r="AF116" s="96"/>
      <c r="AG116" s="104" t="str">
        <f t="shared" si="18"/>
        <v xml:space="preserve"> </v>
      </c>
      <c r="AH116" s="96"/>
      <c r="AI116" s="96"/>
      <c r="AJ116" s="104" t="str">
        <f t="shared" si="19"/>
        <v xml:space="preserve"> </v>
      </c>
      <c r="AK116" s="96"/>
      <c r="AL116" s="96"/>
      <c r="AM116" s="104" t="str">
        <f t="shared" si="20"/>
        <v xml:space="preserve"> </v>
      </c>
      <c r="AN116" s="96"/>
      <c r="AO116" s="96"/>
      <c r="AP116" s="104" t="str">
        <f t="shared" si="21"/>
        <v xml:space="preserve"> </v>
      </c>
      <c r="AQ116" s="96"/>
      <c r="AR116" s="96"/>
      <c r="AS116" s="122"/>
      <c r="AT116" s="122"/>
      <c r="AU116" s="122"/>
      <c r="AV116" s="149"/>
      <c r="AW116" s="143"/>
      <c r="AX116" s="162"/>
      <c r="BA116" s="5"/>
      <c r="BB116" s="171"/>
      <c r="BC116" s="1">
        <f>G115</f>
        <v>0</v>
      </c>
      <c r="BE116" s="2" t="str">
        <f>M115</f>
        <v/>
      </c>
      <c r="BF116" s="2" t="str">
        <f>IF(P115="","",IF(P115=32,"φ30","φ"&amp;P115))</f>
        <v/>
      </c>
      <c r="BH116" s="178">
        <v>1.1299999999999999</v>
      </c>
      <c r="BI116" s="4">
        <v>5146</v>
      </c>
      <c r="BJ116" s="4">
        <v>1936</v>
      </c>
      <c r="BK116" s="4">
        <v>684</v>
      </c>
      <c r="BL116" s="4">
        <v>242</v>
      </c>
      <c r="BM116" s="4">
        <v>104</v>
      </c>
      <c r="BN116" s="4">
        <v>27</v>
      </c>
      <c r="BO116" s="4">
        <v>10</v>
      </c>
    </row>
    <row r="117" spans="1:67" ht="11.1" customHeight="1">
      <c r="A117" s="10"/>
      <c r="B117" s="15" t="s">
        <v>26</v>
      </c>
      <c r="C117" s="22"/>
      <c r="D117" s="30"/>
      <c r="E117" s="40"/>
      <c r="F117" s="48"/>
      <c r="G117" s="30"/>
      <c r="H117" s="40"/>
      <c r="I117" s="48"/>
      <c r="J117" s="53" t="str">
        <f>IF(G117="","",DGET(BA$4:BB$54,"使用水量比",BC117:BC118))</f>
        <v/>
      </c>
      <c r="K117" s="55"/>
      <c r="L117" s="57"/>
      <c r="M117" s="59" t="str">
        <f>IF(J117="","",IF(D117/G117*J117&lt;3,ROUND(D117/G117*J117,2),IF(D117/G117*J117&lt;10,ROUND(D117/G117*J117,1),IF(D117/G117*J117&lt;30,ROUND(D117/G117*J117,0),ROUND(D117/G117*J117,-1)))))</f>
        <v/>
      </c>
      <c r="N117" s="61"/>
      <c r="O117" s="65"/>
      <c r="P117" s="30"/>
      <c r="Q117" s="40"/>
      <c r="R117" s="48"/>
      <c r="S117" s="71"/>
      <c r="T117" s="79"/>
      <c r="U117" s="85"/>
      <c r="V117" s="89"/>
      <c r="W117" s="95"/>
      <c r="X117" s="103" t="str">
        <f t="shared" si="15"/>
        <v xml:space="preserve"> </v>
      </c>
      <c r="Y117" s="109"/>
      <c r="Z117" s="109"/>
      <c r="AA117" s="103" t="str">
        <f t="shared" si="16"/>
        <v xml:space="preserve"> </v>
      </c>
      <c r="AB117" s="109"/>
      <c r="AC117" s="109"/>
      <c r="AD117" s="103" t="str">
        <f t="shared" si="17"/>
        <v xml:space="preserve"> </v>
      </c>
      <c r="AE117" s="109"/>
      <c r="AF117" s="109"/>
      <c r="AG117" s="103" t="str">
        <f t="shared" si="18"/>
        <v xml:space="preserve"> </v>
      </c>
      <c r="AH117" s="109"/>
      <c r="AI117" s="109"/>
      <c r="AJ117" s="103" t="str">
        <f t="shared" si="19"/>
        <v xml:space="preserve"> </v>
      </c>
      <c r="AK117" s="109"/>
      <c r="AL117" s="109"/>
      <c r="AM117" s="103" t="str">
        <f t="shared" si="20"/>
        <v xml:space="preserve"> </v>
      </c>
      <c r="AN117" s="109"/>
      <c r="AO117" s="109"/>
      <c r="AP117" s="103" t="str">
        <f t="shared" si="21"/>
        <v xml:space="preserve"> </v>
      </c>
      <c r="AQ117" s="109"/>
      <c r="AR117" s="109"/>
      <c r="AS117" s="121" t="str">
        <f>IF(SUM(V117:AR118)=0,"",SUM(V117:AR118)+S117)</f>
        <v/>
      </c>
      <c r="AT117" s="119" t="str">
        <f>IF(P117="","",DGET(BH$4:BO$400,BF118,BE117:BE118))</f>
        <v/>
      </c>
      <c r="AU117" s="119" t="str">
        <f>IF(AS117="","",ROUND(AS117*AT117/1000,2))</f>
        <v/>
      </c>
      <c r="AV117" s="157"/>
      <c r="AW117" s="142" t="str">
        <f>IF(AU117="","",ROUND(AU117+AV117,2))</f>
        <v/>
      </c>
      <c r="AX117" s="161"/>
      <c r="AY117" s="1" t="str">
        <f>IF(AX117="○",AW117,"")</f>
        <v/>
      </c>
      <c r="BA117" s="6"/>
      <c r="BB117" s="5"/>
      <c r="BC117" s="168" t="s">
        <v>50</v>
      </c>
      <c r="BE117" s="2" t="s">
        <v>53</v>
      </c>
      <c r="BF117" s="2" t="s">
        <v>18</v>
      </c>
      <c r="BH117" s="178">
        <v>1.1399999999999999</v>
      </c>
      <c r="BI117" s="4">
        <v>5231</v>
      </c>
      <c r="BJ117" s="4">
        <v>1967</v>
      </c>
      <c r="BK117" s="4">
        <v>703</v>
      </c>
      <c r="BL117" s="4">
        <v>249</v>
      </c>
      <c r="BM117" s="4">
        <v>107</v>
      </c>
      <c r="BN117" s="4">
        <v>28</v>
      </c>
      <c r="BO117" s="4">
        <v>10</v>
      </c>
    </row>
    <row r="118" spans="1:67" ht="11.1" customHeight="1">
      <c r="A118" s="11"/>
      <c r="B118" s="16"/>
      <c r="C118" s="23"/>
      <c r="D118" s="31"/>
      <c r="E118" s="41"/>
      <c r="F118" s="49"/>
      <c r="G118" s="31"/>
      <c r="H118" s="41"/>
      <c r="I118" s="49"/>
      <c r="J118" s="54"/>
      <c r="K118" s="56"/>
      <c r="L118" s="58"/>
      <c r="M118" s="60"/>
      <c r="N118" s="62"/>
      <c r="O118" s="66"/>
      <c r="P118" s="31"/>
      <c r="Q118" s="41"/>
      <c r="R118" s="49"/>
      <c r="S118" s="72"/>
      <c r="T118" s="80"/>
      <c r="U118" s="86"/>
      <c r="V118" s="90"/>
      <c r="W118" s="97"/>
      <c r="X118" s="104" t="str">
        <f t="shared" si="15"/>
        <v xml:space="preserve"> </v>
      </c>
      <c r="Y118" s="96"/>
      <c r="Z118" s="96"/>
      <c r="AA118" s="104" t="str">
        <f t="shared" si="16"/>
        <v xml:space="preserve"> </v>
      </c>
      <c r="AB118" s="96"/>
      <c r="AC118" s="96"/>
      <c r="AD118" s="104" t="str">
        <f t="shared" si="17"/>
        <v xml:space="preserve"> </v>
      </c>
      <c r="AE118" s="96"/>
      <c r="AF118" s="96"/>
      <c r="AG118" s="104" t="str">
        <f t="shared" si="18"/>
        <v xml:space="preserve"> </v>
      </c>
      <c r="AH118" s="96"/>
      <c r="AI118" s="96"/>
      <c r="AJ118" s="104" t="str">
        <f t="shared" si="19"/>
        <v xml:space="preserve"> </v>
      </c>
      <c r="AK118" s="96"/>
      <c r="AL118" s="96"/>
      <c r="AM118" s="104" t="str">
        <f t="shared" si="20"/>
        <v xml:space="preserve"> </v>
      </c>
      <c r="AN118" s="96"/>
      <c r="AO118" s="96"/>
      <c r="AP118" s="104" t="str">
        <f t="shared" si="21"/>
        <v xml:space="preserve"> </v>
      </c>
      <c r="AQ118" s="96"/>
      <c r="AR118" s="96"/>
      <c r="AS118" s="122"/>
      <c r="AT118" s="122"/>
      <c r="AU118" s="122"/>
      <c r="AV118" s="158"/>
      <c r="AW118" s="143"/>
      <c r="AX118" s="162"/>
      <c r="BA118" s="5"/>
      <c r="BB118" s="5"/>
      <c r="BC118" s="1">
        <f>G117</f>
        <v>0</v>
      </c>
      <c r="BE118" s="2" t="str">
        <f>M117</f>
        <v/>
      </c>
      <c r="BF118" s="2" t="str">
        <f>IF(P117="","",IF(P117=32,"φ30","φ"&amp;P117))</f>
        <v/>
      </c>
      <c r="BH118" s="178">
        <v>1.1499999999999999</v>
      </c>
      <c r="BI118" s="4">
        <v>5316</v>
      </c>
      <c r="BJ118" s="4">
        <v>1999</v>
      </c>
      <c r="BK118" s="4">
        <v>703</v>
      </c>
      <c r="BL118" s="4">
        <v>249</v>
      </c>
      <c r="BM118" s="4">
        <v>107</v>
      </c>
      <c r="BN118" s="4">
        <v>29</v>
      </c>
      <c r="BO118" s="4">
        <v>10</v>
      </c>
    </row>
    <row r="119" spans="1:67" ht="11.1" customHeight="1">
      <c r="A119" s="10"/>
      <c r="B119" s="15" t="s">
        <v>26</v>
      </c>
      <c r="C119" s="22"/>
      <c r="D119" s="30"/>
      <c r="E119" s="40"/>
      <c r="F119" s="48"/>
      <c r="G119" s="30"/>
      <c r="H119" s="40"/>
      <c r="I119" s="48"/>
      <c r="J119" s="53" t="str">
        <f>IF(G119="","",DGET(BA$4:BB$54,"使用水量比",BC119:BC120))</f>
        <v/>
      </c>
      <c r="K119" s="55"/>
      <c r="L119" s="57"/>
      <c r="M119" s="59" t="str">
        <f>IF(J119="","",IF(D119/G119*J119&lt;3,ROUND(D119/G119*J119,2),IF(D119/G119*J119&lt;10,ROUND(D119/G119*J119,1),IF(D119/G119*J119&lt;30,ROUND(D119/G119*J119,0),ROUND(D119/G119*J119,-1)))))</f>
        <v/>
      </c>
      <c r="N119" s="61"/>
      <c r="O119" s="65"/>
      <c r="P119" s="30"/>
      <c r="Q119" s="40"/>
      <c r="R119" s="48"/>
      <c r="S119" s="71"/>
      <c r="T119" s="79"/>
      <c r="U119" s="85"/>
      <c r="V119" s="89"/>
      <c r="W119" s="95"/>
      <c r="X119" s="103" t="str">
        <f t="shared" si="15"/>
        <v xml:space="preserve"> </v>
      </c>
      <c r="Y119" s="95"/>
      <c r="Z119" s="95"/>
      <c r="AA119" s="103" t="str">
        <f t="shared" si="16"/>
        <v xml:space="preserve"> </v>
      </c>
      <c r="AB119" s="95"/>
      <c r="AC119" s="95"/>
      <c r="AD119" s="103" t="str">
        <f t="shared" si="17"/>
        <v xml:space="preserve"> </v>
      </c>
      <c r="AE119" s="95"/>
      <c r="AF119" s="95"/>
      <c r="AG119" s="103" t="str">
        <f t="shared" si="18"/>
        <v xml:space="preserve"> </v>
      </c>
      <c r="AH119" s="95"/>
      <c r="AI119" s="95"/>
      <c r="AJ119" s="103" t="str">
        <f t="shared" si="19"/>
        <v xml:space="preserve"> </v>
      </c>
      <c r="AK119" s="95"/>
      <c r="AL119" s="95"/>
      <c r="AM119" s="103" t="str">
        <f t="shared" si="20"/>
        <v xml:space="preserve"> </v>
      </c>
      <c r="AN119" s="95"/>
      <c r="AO119" s="95"/>
      <c r="AP119" s="103" t="str">
        <f t="shared" si="21"/>
        <v xml:space="preserve"> </v>
      </c>
      <c r="AQ119" s="95"/>
      <c r="AR119" s="95"/>
      <c r="AS119" s="121" t="str">
        <f>IF(SUM(V119:AR120)=0,"",SUM(V119:AR120)+S119)</f>
        <v/>
      </c>
      <c r="AT119" s="119" t="str">
        <f>IF(P119="","",DGET(BH$4:BO$400,BF120,BE119:BE120))</f>
        <v/>
      </c>
      <c r="AU119" s="119" t="str">
        <f>IF(AS119="","",ROUND(AS119*AT119/1000,2))</f>
        <v/>
      </c>
      <c r="AV119" s="157"/>
      <c r="AW119" s="142" t="str">
        <f>IF(AU119="","",ROUND(AU119+AV119,2))</f>
        <v/>
      </c>
      <c r="AX119" s="161"/>
      <c r="AY119" s="1" t="str">
        <f>IF(AX119="○",AW119,"")</f>
        <v/>
      </c>
      <c r="BA119" s="6"/>
      <c r="BB119" s="5"/>
      <c r="BC119" s="168" t="s">
        <v>50</v>
      </c>
      <c r="BE119" s="2" t="s">
        <v>53</v>
      </c>
      <c r="BF119" s="2" t="s">
        <v>18</v>
      </c>
      <c r="BH119" s="178">
        <v>1.1599999999999999</v>
      </c>
      <c r="BI119" s="4">
        <v>5402</v>
      </c>
      <c r="BJ119" s="4">
        <v>2031</v>
      </c>
      <c r="BK119" s="4">
        <v>721</v>
      </c>
      <c r="BL119" s="4">
        <v>255</v>
      </c>
      <c r="BM119" s="4">
        <v>109</v>
      </c>
      <c r="BN119" s="4">
        <v>29</v>
      </c>
      <c r="BO119" s="4">
        <v>10</v>
      </c>
    </row>
    <row r="120" spans="1:67" ht="11.1" customHeight="1">
      <c r="A120" s="11"/>
      <c r="B120" s="16"/>
      <c r="C120" s="23"/>
      <c r="D120" s="31"/>
      <c r="E120" s="41"/>
      <c r="F120" s="49"/>
      <c r="G120" s="31"/>
      <c r="H120" s="41"/>
      <c r="I120" s="49"/>
      <c r="J120" s="54"/>
      <c r="K120" s="56"/>
      <c r="L120" s="58"/>
      <c r="M120" s="60"/>
      <c r="N120" s="62"/>
      <c r="O120" s="66"/>
      <c r="P120" s="31"/>
      <c r="Q120" s="41"/>
      <c r="R120" s="49"/>
      <c r="S120" s="72"/>
      <c r="T120" s="80"/>
      <c r="U120" s="86"/>
      <c r="V120" s="90"/>
      <c r="W120" s="96"/>
      <c r="X120" s="104" t="str">
        <f t="shared" si="15"/>
        <v xml:space="preserve"> </v>
      </c>
      <c r="Y120" s="96"/>
      <c r="Z120" s="96"/>
      <c r="AA120" s="104" t="str">
        <f t="shared" si="16"/>
        <v xml:space="preserve"> </v>
      </c>
      <c r="AB120" s="96"/>
      <c r="AC120" s="96"/>
      <c r="AD120" s="104" t="str">
        <f t="shared" si="17"/>
        <v xml:space="preserve"> </v>
      </c>
      <c r="AE120" s="96"/>
      <c r="AF120" s="96"/>
      <c r="AG120" s="104" t="str">
        <f t="shared" si="18"/>
        <v xml:space="preserve"> </v>
      </c>
      <c r="AH120" s="96"/>
      <c r="AI120" s="96"/>
      <c r="AJ120" s="104" t="str">
        <f t="shared" si="19"/>
        <v xml:space="preserve"> </v>
      </c>
      <c r="AK120" s="96"/>
      <c r="AL120" s="96"/>
      <c r="AM120" s="104" t="str">
        <f t="shared" si="20"/>
        <v xml:space="preserve"> </v>
      </c>
      <c r="AN120" s="96"/>
      <c r="AO120" s="96"/>
      <c r="AP120" s="104" t="str">
        <f t="shared" si="21"/>
        <v xml:space="preserve"> </v>
      </c>
      <c r="AQ120" s="96"/>
      <c r="AR120" s="96"/>
      <c r="AS120" s="122"/>
      <c r="AT120" s="122"/>
      <c r="AU120" s="122"/>
      <c r="AV120" s="158"/>
      <c r="AW120" s="143"/>
      <c r="AX120" s="162"/>
      <c r="BA120" s="5"/>
      <c r="BB120" s="5"/>
      <c r="BC120" s="1">
        <f>G119</f>
        <v>0</v>
      </c>
      <c r="BE120" s="2" t="str">
        <f>M119</f>
        <v/>
      </c>
      <c r="BF120" s="2" t="str">
        <f>IF(P119="","",IF(P119=32,"φ30","φ"&amp;P119))</f>
        <v/>
      </c>
      <c r="BH120" s="178">
        <v>1.17</v>
      </c>
      <c r="BI120" s="4">
        <v>5488</v>
      </c>
      <c r="BJ120" s="4">
        <v>2063</v>
      </c>
      <c r="BK120" s="4">
        <v>721</v>
      </c>
      <c r="BL120" s="4">
        <v>255</v>
      </c>
      <c r="BM120" s="4">
        <v>109</v>
      </c>
      <c r="BN120" s="4">
        <v>29</v>
      </c>
      <c r="BO120" s="4">
        <v>10</v>
      </c>
    </row>
    <row r="121" spans="1:67" ht="11.1" customHeight="1">
      <c r="A121" s="10"/>
      <c r="B121" s="15" t="s">
        <v>26</v>
      </c>
      <c r="C121" s="22"/>
      <c r="D121" s="30"/>
      <c r="E121" s="40"/>
      <c r="F121" s="48"/>
      <c r="G121" s="30"/>
      <c r="H121" s="40"/>
      <c r="I121" s="48"/>
      <c r="J121" s="53" t="str">
        <f>IF(G121="","",DGET(BA$4:BB$54,"使用水量比",BC121:BC122))</f>
        <v/>
      </c>
      <c r="K121" s="55"/>
      <c r="L121" s="57"/>
      <c r="M121" s="59" t="str">
        <f>IF(J121="","",IF(D121/G121*J121&lt;3,ROUND(D121/G121*J121,2),IF(D121/G121*J121&lt;10,ROUND(D121/G121*J121,1),IF(D121/G121*J121&lt;30,ROUND(D121/G121*J121,0),ROUND(D121/G121*J121,-1)))))</f>
        <v/>
      </c>
      <c r="N121" s="61"/>
      <c r="O121" s="65"/>
      <c r="P121" s="30"/>
      <c r="Q121" s="40"/>
      <c r="R121" s="48"/>
      <c r="S121" s="71"/>
      <c r="T121" s="79"/>
      <c r="U121" s="85"/>
      <c r="V121" s="89"/>
      <c r="W121" s="95"/>
      <c r="X121" s="103" t="str">
        <f t="shared" si="15"/>
        <v xml:space="preserve"> </v>
      </c>
      <c r="Y121" s="95"/>
      <c r="Z121" s="95"/>
      <c r="AA121" s="103" t="str">
        <f t="shared" si="16"/>
        <v xml:space="preserve"> </v>
      </c>
      <c r="AB121" s="95"/>
      <c r="AC121" s="95"/>
      <c r="AD121" s="103" t="str">
        <f t="shared" si="17"/>
        <v xml:space="preserve"> </v>
      </c>
      <c r="AE121" s="95"/>
      <c r="AF121" s="95"/>
      <c r="AG121" s="103" t="str">
        <f t="shared" si="18"/>
        <v xml:space="preserve"> </v>
      </c>
      <c r="AH121" s="95"/>
      <c r="AI121" s="95"/>
      <c r="AJ121" s="103" t="str">
        <f t="shared" si="19"/>
        <v xml:space="preserve"> </v>
      </c>
      <c r="AK121" s="95"/>
      <c r="AL121" s="95"/>
      <c r="AM121" s="103" t="str">
        <f t="shared" si="20"/>
        <v xml:space="preserve"> </v>
      </c>
      <c r="AN121" s="95"/>
      <c r="AO121" s="95"/>
      <c r="AP121" s="103" t="str">
        <f t="shared" si="21"/>
        <v xml:space="preserve"> </v>
      </c>
      <c r="AQ121" s="95"/>
      <c r="AR121" s="95"/>
      <c r="AS121" s="121" t="str">
        <f>IF(SUM(V121:AR122)=0,"",SUM(V121:AR122)+S121)</f>
        <v/>
      </c>
      <c r="AT121" s="119" t="str">
        <f>IF(P121="","",DGET(BH$4:BO$400,BF122,BE121:BE122))</f>
        <v/>
      </c>
      <c r="AU121" s="119" t="str">
        <f>IF(AS121="","",ROUND(AS121*AT121/1000,2))</f>
        <v/>
      </c>
      <c r="AV121" s="157"/>
      <c r="AW121" s="142" t="str">
        <f>IF(AU121="","",ROUND(AU121+AV121,2))</f>
        <v/>
      </c>
      <c r="AX121" s="161"/>
      <c r="AY121" s="1" t="str">
        <f>IF(AX121="○",AW121,"")</f>
        <v/>
      </c>
      <c r="BA121" s="6"/>
      <c r="BB121" s="5"/>
      <c r="BC121" s="168" t="s">
        <v>50</v>
      </c>
      <c r="BE121" s="2" t="s">
        <v>53</v>
      </c>
      <c r="BF121" s="2" t="s">
        <v>18</v>
      </c>
      <c r="BH121" s="178">
        <v>1.18</v>
      </c>
      <c r="BI121" s="4">
        <v>5576</v>
      </c>
      <c r="BJ121" s="4">
        <v>2095</v>
      </c>
      <c r="BK121" s="4">
        <v>740</v>
      </c>
      <c r="BL121" s="4">
        <v>262</v>
      </c>
      <c r="BM121" s="4">
        <v>112</v>
      </c>
      <c r="BN121" s="4">
        <v>29</v>
      </c>
      <c r="BO121" s="4">
        <v>10</v>
      </c>
    </row>
    <row r="122" spans="1:67" ht="11.1" customHeight="1">
      <c r="A122" s="11"/>
      <c r="B122" s="16"/>
      <c r="C122" s="23"/>
      <c r="D122" s="31"/>
      <c r="E122" s="41"/>
      <c r="F122" s="49"/>
      <c r="G122" s="31"/>
      <c r="H122" s="41"/>
      <c r="I122" s="49"/>
      <c r="J122" s="54"/>
      <c r="K122" s="56"/>
      <c r="L122" s="58"/>
      <c r="M122" s="60"/>
      <c r="N122" s="62"/>
      <c r="O122" s="66"/>
      <c r="P122" s="31"/>
      <c r="Q122" s="41"/>
      <c r="R122" s="49"/>
      <c r="S122" s="72"/>
      <c r="T122" s="80"/>
      <c r="U122" s="86"/>
      <c r="V122" s="90"/>
      <c r="W122" s="96"/>
      <c r="X122" s="104" t="str">
        <f t="shared" si="15"/>
        <v xml:space="preserve"> </v>
      </c>
      <c r="Y122" s="96"/>
      <c r="Z122" s="96"/>
      <c r="AA122" s="104" t="str">
        <f t="shared" si="16"/>
        <v xml:space="preserve"> </v>
      </c>
      <c r="AB122" s="96"/>
      <c r="AC122" s="96"/>
      <c r="AD122" s="104" t="str">
        <f t="shared" si="17"/>
        <v xml:space="preserve"> </v>
      </c>
      <c r="AE122" s="96"/>
      <c r="AF122" s="96"/>
      <c r="AG122" s="104" t="str">
        <f t="shared" si="18"/>
        <v xml:space="preserve"> </v>
      </c>
      <c r="AH122" s="96"/>
      <c r="AI122" s="96"/>
      <c r="AJ122" s="104" t="str">
        <f t="shared" si="19"/>
        <v xml:space="preserve"> </v>
      </c>
      <c r="AK122" s="96"/>
      <c r="AL122" s="96"/>
      <c r="AM122" s="104" t="str">
        <f t="shared" si="20"/>
        <v xml:space="preserve"> </v>
      </c>
      <c r="AN122" s="96"/>
      <c r="AO122" s="96"/>
      <c r="AP122" s="104" t="str">
        <f t="shared" si="21"/>
        <v xml:space="preserve"> </v>
      </c>
      <c r="AQ122" s="96"/>
      <c r="AR122" s="96"/>
      <c r="AS122" s="122"/>
      <c r="AT122" s="122"/>
      <c r="AU122" s="122"/>
      <c r="AV122" s="158"/>
      <c r="AW122" s="143"/>
      <c r="AX122" s="162"/>
      <c r="BA122" s="5"/>
      <c r="BB122" s="171"/>
      <c r="BC122" s="1">
        <f>G121</f>
        <v>0</v>
      </c>
      <c r="BE122" s="2" t="str">
        <f>M121</f>
        <v/>
      </c>
      <c r="BF122" s="2" t="str">
        <f>IF(P121="","",IF(P121=32,"φ30","φ"&amp;P121))</f>
        <v/>
      </c>
      <c r="BH122" s="178">
        <v>1.19</v>
      </c>
      <c r="BI122" s="4">
        <v>5663</v>
      </c>
      <c r="BJ122" s="4">
        <v>2128</v>
      </c>
      <c r="BK122" s="4">
        <v>759</v>
      </c>
      <c r="BL122" s="4">
        <v>268</v>
      </c>
      <c r="BM122" s="4">
        <v>115</v>
      </c>
      <c r="BN122" s="4">
        <v>30</v>
      </c>
      <c r="BO122" s="4">
        <v>11</v>
      </c>
    </row>
    <row r="123" spans="1:67" ht="11.1" customHeight="1">
      <c r="A123" s="10"/>
      <c r="B123" s="15" t="s">
        <v>26</v>
      </c>
      <c r="C123" s="22"/>
      <c r="D123" s="30"/>
      <c r="E123" s="40"/>
      <c r="F123" s="48"/>
      <c r="G123" s="30"/>
      <c r="H123" s="40"/>
      <c r="I123" s="48"/>
      <c r="J123" s="53" t="str">
        <f>IF(G123="","",DGET(BA$4:BB$54,"使用水量比",BC123:BC124))</f>
        <v/>
      </c>
      <c r="K123" s="55"/>
      <c r="L123" s="57"/>
      <c r="M123" s="59" t="str">
        <f>IF(J123="","",IF(D123/G123*J123&lt;3,ROUND(D123/G123*J123,2),IF(D123/G123*J123&lt;10,ROUND(D123/G123*J123,1),IF(D123/G123*J123&lt;30,ROUND(D123/G123*J123,0),ROUND(D123/G123*J123,-1)))))</f>
        <v/>
      </c>
      <c r="N123" s="61"/>
      <c r="O123" s="65"/>
      <c r="P123" s="30"/>
      <c r="Q123" s="40"/>
      <c r="R123" s="48"/>
      <c r="S123" s="71"/>
      <c r="T123" s="79"/>
      <c r="U123" s="85"/>
      <c r="V123" s="89"/>
      <c r="W123" s="95"/>
      <c r="X123" s="103" t="str">
        <f t="shared" si="15"/>
        <v xml:space="preserve"> </v>
      </c>
      <c r="Y123" s="95"/>
      <c r="Z123" s="95"/>
      <c r="AA123" s="103" t="str">
        <f t="shared" si="16"/>
        <v xml:space="preserve"> </v>
      </c>
      <c r="AB123" s="95"/>
      <c r="AC123" s="95"/>
      <c r="AD123" s="103" t="str">
        <f t="shared" si="17"/>
        <v xml:space="preserve"> </v>
      </c>
      <c r="AE123" s="95"/>
      <c r="AF123" s="95"/>
      <c r="AG123" s="103" t="str">
        <f t="shared" si="18"/>
        <v xml:space="preserve"> </v>
      </c>
      <c r="AH123" s="95"/>
      <c r="AI123" s="95"/>
      <c r="AJ123" s="103" t="str">
        <f t="shared" si="19"/>
        <v xml:space="preserve"> </v>
      </c>
      <c r="AK123" s="95"/>
      <c r="AL123" s="95"/>
      <c r="AM123" s="103" t="str">
        <f t="shared" si="20"/>
        <v xml:space="preserve"> </v>
      </c>
      <c r="AN123" s="95"/>
      <c r="AO123" s="95"/>
      <c r="AP123" s="103" t="str">
        <f t="shared" si="21"/>
        <v xml:space="preserve"> </v>
      </c>
      <c r="AQ123" s="95"/>
      <c r="AR123" s="95"/>
      <c r="AS123" s="121" t="str">
        <f>IF(SUM(V123:AR124)=0,"",SUM(V123:AR124)+S123)</f>
        <v/>
      </c>
      <c r="AT123" s="119" t="str">
        <f>IF(P123="","",DGET(BH$4:BO$400,BF124,BE123:BE124))</f>
        <v/>
      </c>
      <c r="AU123" s="119" t="str">
        <f>IF(AS123="","",ROUND(AS123*AT123/1000,2))</f>
        <v/>
      </c>
      <c r="AV123" s="157"/>
      <c r="AW123" s="142" t="str">
        <f>IF(AU123="","",ROUND(AU123+AV123,2))</f>
        <v/>
      </c>
      <c r="AX123" s="161"/>
      <c r="AY123" s="1" t="str">
        <f>IF(AX123="○",AW123,"")</f>
        <v/>
      </c>
      <c r="BA123" s="6"/>
      <c r="BB123" s="5"/>
      <c r="BC123" s="168" t="s">
        <v>50</v>
      </c>
      <c r="BE123" s="2" t="s">
        <v>53</v>
      </c>
      <c r="BF123" s="2" t="s">
        <v>18</v>
      </c>
      <c r="BH123" s="178">
        <v>1.2</v>
      </c>
      <c r="BI123" s="4">
        <v>5752</v>
      </c>
      <c r="BJ123" s="4">
        <v>2161</v>
      </c>
      <c r="BK123" s="4">
        <v>759</v>
      </c>
      <c r="BL123" s="4">
        <v>268</v>
      </c>
      <c r="BM123" s="4">
        <v>115</v>
      </c>
      <c r="BN123" s="4">
        <v>30</v>
      </c>
      <c r="BO123" s="4">
        <v>11</v>
      </c>
    </row>
    <row r="124" spans="1:67" ht="11.1" customHeight="1">
      <c r="A124" s="11"/>
      <c r="B124" s="16"/>
      <c r="C124" s="23"/>
      <c r="D124" s="31"/>
      <c r="E124" s="41"/>
      <c r="F124" s="49"/>
      <c r="G124" s="31"/>
      <c r="H124" s="41"/>
      <c r="I124" s="49"/>
      <c r="J124" s="54"/>
      <c r="K124" s="56"/>
      <c r="L124" s="58"/>
      <c r="M124" s="60"/>
      <c r="N124" s="62"/>
      <c r="O124" s="66"/>
      <c r="P124" s="31"/>
      <c r="Q124" s="41"/>
      <c r="R124" s="49"/>
      <c r="S124" s="72"/>
      <c r="T124" s="80"/>
      <c r="U124" s="86"/>
      <c r="V124" s="90"/>
      <c r="W124" s="96"/>
      <c r="X124" s="104" t="str">
        <f t="shared" si="15"/>
        <v xml:space="preserve"> </v>
      </c>
      <c r="Y124" s="96"/>
      <c r="Z124" s="96"/>
      <c r="AA124" s="104" t="str">
        <f t="shared" si="16"/>
        <v xml:space="preserve"> </v>
      </c>
      <c r="AB124" s="96"/>
      <c r="AC124" s="96"/>
      <c r="AD124" s="104" t="str">
        <f t="shared" si="17"/>
        <v xml:space="preserve"> </v>
      </c>
      <c r="AE124" s="96"/>
      <c r="AF124" s="96"/>
      <c r="AG124" s="104" t="str">
        <f t="shared" si="18"/>
        <v xml:space="preserve"> </v>
      </c>
      <c r="AH124" s="96"/>
      <c r="AI124" s="96"/>
      <c r="AJ124" s="104" t="str">
        <f t="shared" si="19"/>
        <v xml:space="preserve"> </v>
      </c>
      <c r="AK124" s="96"/>
      <c r="AL124" s="96"/>
      <c r="AM124" s="104" t="str">
        <f t="shared" si="20"/>
        <v xml:space="preserve"> </v>
      </c>
      <c r="AN124" s="96"/>
      <c r="AO124" s="96"/>
      <c r="AP124" s="104" t="str">
        <f t="shared" si="21"/>
        <v xml:space="preserve"> </v>
      </c>
      <c r="AQ124" s="96"/>
      <c r="AR124" s="96"/>
      <c r="AS124" s="122"/>
      <c r="AT124" s="122"/>
      <c r="AU124" s="122"/>
      <c r="AV124" s="158"/>
      <c r="AW124" s="143"/>
      <c r="AX124" s="162"/>
      <c r="BA124" s="5"/>
      <c r="BB124" s="5"/>
      <c r="BC124" s="1">
        <f>G123</f>
        <v>0</v>
      </c>
      <c r="BE124" s="2" t="str">
        <f>M123</f>
        <v/>
      </c>
      <c r="BF124" s="2" t="str">
        <f>IF(P123="","",IF(P123=32,"φ30","φ"&amp;P123))</f>
        <v/>
      </c>
      <c r="BH124" s="178">
        <v>1.21</v>
      </c>
      <c r="BI124" s="4">
        <v>5841</v>
      </c>
      <c r="BJ124" s="4">
        <v>2194</v>
      </c>
      <c r="BK124" s="4">
        <v>778</v>
      </c>
      <c r="BL124" s="4">
        <v>275</v>
      </c>
      <c r="BM124" s="4">
        <v>118</v>
      </c>
      <c r="BN124" s="4">
        <v>31</v>
      </c>
      <c r="BO124" s="4">
        <v>11</v>
      </c>
    </row>
    <row r="125" spans="1:67" ht="11.1" customHeight="1">
      <c r="A125" s="10"/>
      <c r="B125" s="15" t="s">
        <v>26</v>
      </c>
      <c r="C125" s="22"/>
      <c r="D125" s="30"/>
      <c r="E125" s="40"/>
      <c r="F125" s="48"/>
      <c r="G125" s="30"/>
      <c r="H125" s="40"/>
      <c r="I125" s="48"/>
      <c r="J125" s="53" t="str">
        <f>IF(G125="","",DGET(BA$4:BB$54,"使用水量比",BC125:BC126))</f>
        <v/>
      </c>
      <c r="K125" s="55"/>
      <c r="L125" s="57"/>
      <c r="M125" s="59" t="str">
        <f>IF(J125="","",IF(D125/G125*J125&lt;3,ROUND(D125/G125*J125,2),IF(D125/G125*J125&lt;10,ROUND(D125/G125*J125,1),IF(D125/G125*J125&lt;30,ROUND(D125/G125*J125,0),ROUND(D125/G125*J125,-1)))))</f>
        <v/>
      </c>
      <c r="N125" s="61"/>
      <c r="O125" s="65"/>
      <c r="P125" s="30"/>
      <c r="Q125" s="40"/>
      <c r="R125" s="48"/>
      <c r="S125" s="71"/>
      <c r="T125" s="79"/>
      <c r="U125" s="85"/>
      <c r="V125" s="89"/>
      <c r="W125" s="95"/>
      <c r="X125" s="103" t="str">
        <f t="shared" si="15"/>
        <v xml:space="preserve"> </v>
      </c>
      <c r="Y125" s="95"/>
      <c r="Z125" s="95"/>
      <c r="AA125" s="103" t="str">
        <f t="shared" si="16"/>
        <v xml:space="preserve"> </v>
      </c>
      <c r="AB125" s="95"/>
      <c r="AC125" s="95"/>
      <c r="AD125" s="103" t="str">
        <f t="shared" si="17"/>
        <v xml:space="preserve"> </v>
      </c>
      <c r="AE125" s="95"/>
      <c r="AF125" s="95"/>
      <c r="AG125" s="103" t="str">
        <f t="shared" si="18"/>
        <v xml:space="preserve"> </v>
      </c>
      <c r="AH125" s="95"/>
      <c r="AI125" s="95"/>
      <c r="AJ125" s="103" t="str">
        <f t="shared" si="19"/>
        <v xml:space="preserve"> </v>
      </c>
      <c r="AK125" s="95"/>
      <c r="AL125" s="95"/>
      <c r="AM125" s="103" t="str">
        <f t="shared" si="20"/>
        <v xml:space="preserve"> </v>
      </c>
      <c r="AN125" s="95"/>
      <c r="AO125" s="95"/>
      <c r="AP125" s="103" t="str">
        <f t="shared" si="21"/>
        <v xml:space="preserve"> </v>
      </c>
      <c r="AQ125" s="95"/>
      <c r="AR125" s="95"/>
      <c r="AS125" s="121" t="str">
        <f>IF(SUM(V125:AR126)=0,"",SUM(V125:AR126)+S125)</f>
        <v/>
      </c>
      <c r="AT125" s="119" t="str">
        <f>IF(P125="","",DGET(BH$4:BO$400,BF126,BE125:BE126))</f>
        <v/>
      </c>
      <c r="AU125" s="119" t="str">
        <f>IF(AS125="","",ROUND(AS125*AT125/1000,2))</f>
        <v/>
      </c>
      <c r="AV125" s="157"/>
      <c r="AW125" s="142" t="str">
        <f>IF(AU125="","",ROUND(AU125+AV125,2))</f>
        <v/>
      </c>
      <c r="AX125" s="161"/>
      <c r="AY125" s="1" t="str">
        <f>IF(AX125="○",AW125,"")</f>
        <v/>
      </c>
      <c r="BA125" s="6"/>
      <c r="BB125" s="5"/>
      <c r="BC125" s="168" t="s">
        <v>50</v>
      </c>
      <c r="BE125" s="2" t="s">
        <v>53</v>
      </c>
      <c r="BF125" s="2" t="s">
        <v>18</v>
      </c>
      <c r="BH125" s="178">
        <v>1.22</v>
      </c>
      <c r="BI125" s="4">
        <v>5931</v>
      </c>
      <c r="BJ125" s="4">
        <v>2227</v>
      </c>
      <c r="BK125" s="4">
        <v>778</v>
      </c>
      <c r="BL125" s="4">
        <v>275</v>
      </c>
      <c r="BM125" s="4">
        <v>118</v>
      </c>
      <c r="BN125" s="4">
        <v>31</v>
      </c>
      <c r="BO125" s="4">
        <v>11</v>
      </c>
    </row>
    <row r="126" spans="1:67" ht="11.1" customHeight="1">
      <c r="A126" s="11"/>
      <c r="B126" s="16"/>
      <c r="C126" s="23"/>
      <c r="D126" s="31"/>
      <c r="E126" s="41"/>
      <c r="F126" s="49"/>
      <c r="G126" s="31"/>
      <c r="H126" s="41"/>
      <c r="I126" s="49"/>
      <c r="J126" s="54"/>
      <c r="K126" s="56"/>
      <c r="L126" s="58"/>
      <c r="M126" s="60"/>
      <c r="N126" s="62"/>
      <c r="O126" s="66"/>
      <c r="P126" s="31"/>
      <c r="Q126" s="41"/>
      <c r="R126" s="49"/>
      <c r="S126" s="72"/>
      <c r="T126" s="80"/>
      <c r="U126" s="86"/>
      <c r="V126" s="90"/>
      <c r="W126" s="96"/>
      <c r="X126" s="104" t="str">
        <f t="shared" si="15"/>
        <v xml:space="preserve"> </v>
      </c>
      <c r="Y126" s="96"/>
      <c r="Z126" s="96"/>
      <c r="AA126" s="104" t="str">
        <f t="shared" si="16"/>
        <v xml:space="preserve"> </v>
      </c>
      <c r="AB126" s="96"/>
      <c r="AC126" s="96"/>
      <c r="AD126" s="104" t="str">
        <f t="shared" si="17"/>
        <v xml:space="preserve"> </v>
      </c>
      <c r="AE126" s="96"/>
      <c r="AF126" s="96"/>
      <c r="AG126" s="104" t="str">
        <f t="shared" si="18"/>
        <v xml:space="preserve"> </v>
      </c>
      <c r="AH126" s="96"/>
      <c r="AI126" s="96"/>
      <c r="AJ126" s="104" t="str">
        <f t="shared" si="19"/>
        <v xml:space="preserve"> </v>
      </c>
      <c r="AK126" s="96"/>
      <c r="AL126" s="96"/>
      <c r="AM126" s="104" t="str">
        <f t="shared" si="20"/>
        <v xml:space="preserve"> </v>
      </c>
      <c r="AN126" s="96"/>
      <c r="AO126" s="96"/>
      <c r="AP126" s="104" t="str">
        <f t="shared" si="21"/>
        <v xml:space="preserve"> </v>
      </c>
      <c r="AQ126" s="96"/>
      <c r="AR126" s="96"/>
      <c r="AS126" s="122"/>
      <c r="AT126" s="122"/>
      <c r="AU126" s="122"/>
      <c r="AV126" s="158"/>
      <c r="AW126" s="143"/>
      <c r="AX126" s="162"/>
      <c r="BA126" s="5"/>
      <c r="BB126" s="5"/>
      <c r="BC126" s="1">
        <f>G125</f>
        <v>0</v>
      </c>
      <c r="BE126" s="2" t="str">
        <f>M125</f>
        <v/>
      </c>
      <c r="BF126" s="2" t="str">
        <f>IF(P125="","",IF(P125=32,"φ30","φ"&amp;P125))</f>
        <v/>
      </c>
      <c r="BH126" s="178">
        <v>1.23</v>
      </c>
      <c r="BI126" s="4">
        <v>6021</v>
      </c>
      <c r="BJ126" s="4">
        <v>2261</v>
      </c>
      <c r="BK126" s="4">
        <v>797</v>
      </c>
      <c r="BL126" s="4">
        <v>282</v>
      </c>
      <c r="BM126" s="4">
        <v>121</v>
      </c>
      <c r="BN126" s="4">
        <v>32</v>
      </c>
      <c r="BO126" s="4">
        <v>11</v>
      </c>
    </row>
    <row r="127" spans="1:67" ht="11.1" customHeight="1">
      <c r="A127" s="10"/>
      <c r="B127" s="15" t="s">
        <v>26</v>
      </c>
      <c r="C127" s="22"/>
      <c r="D127" s="30"/>
      <c r="E127" s="40"/>
      <c r="F127" s="48"/>
      <c r="G127" s="30"/>
      <c r="H127" s="40"/>
      <c r="I127" s="48"/>
      <c r="J127" s="53" t="str">
        <f>IF(G127="","",DGET(BA$4:BB$54,"使用水量比",BC127:BC128))</f>
        <v/>
      </c>
      <c r="K127" s="55"/>
      <c r="L127" s="57"/>
      <c r="M127" s="59" t="str">
        <f>IF(J127="","",IF(D127/G127*J127&lt;3,ROUND(D127/G127*J127,2),IF(D127/G127*J127&lt;10,ROUND(D127/G127*J127,1),IF(D127/G127*J127&lt;30,ROUND(D127/G127*J127,0),ROUND(D127/G127*J127,-1)))))</f>
        <v/>
      </c>
      <c r="N127" s="61"/>
      <c r="O127" s="65"/>
      <c r="P127" s="30"/>
      <c r="Q127" s="40"/>
      <c r="R127" s="48"/>
      <c r="S127" s="71"/>
      <c r="T127" s="79"/>
      <c r="U127" s="85"/>
      <c r="V127" s="89"/>
      <c r="W127" s="95"/>
      <c r="X127" s="103" t="str">
        <f t="shared" si="15"/>
        <v xml:space="preserve"> </v>
      </c>
      <c r="Y127" s="95"/>
      <c r="Z127" s="95"/>
      <c r="AA127" s="103" t="str">
        <f t="shared" si="16"/>
        <v xml:space="preserve"> </v>
      </c>
      <c r="AB127" s="95"/>
      <c r="AC127" s="95"/>
      <c r="AD127" s="103" t="str">
        <f t="shared" si="17"/>
        <v xml:space="preserve"> </v>
      </c>
      <c r="AE127" s="95"/>
      <c r="AF127" s="95"/>
      <c r="AG127" s="103" t="str">
        <f t="shared" si="18"/>
        <v xml:space="preserve"> </v>
      </c>
      <c r="AH127" s="95"/>
      <c r="AI127" s="95"/>
      <c r="AJ127" s="103" t="str">
        <f t="shared" si="19"/>
        <v xml:space="preserve"> </v>
      </c>
      <c r="AK127" s="95"/>
      <c r="AL127" s="95"/>
      <c r="AM127" s="103" t="str">
        <f t="shared" si="20"/>
        <v xml:space="preserve"> </v>
      </c>
      <c r="AN127" s="95"/>
      <c r="AO127" s="95"/>
      <c r="AP127" s="103" t="str">
        <f t="shared" si="21"/>
        <v xml:space="preserve"> </v>
      </c>
      <c r="AQ127" s="95"/>
      <c r="AR127" s="95"/>
      <c r="AS127" s="121" t="str">
        <f>IF(SUM(V127:AR128)=0,"",SUM(V127:AR128)+S127)</f>
        <v/>
      </c>
      <c r="AT127" s="119" t="str">
        <f>IF(P127="","",DGET(BH$4:BO$400,BF128,BE127:BE128))</f>
        <v/>
      </c>
      <c r="AU127" s="119" t="str">
        <f>IF(AS127="","",ROUND(AS127*AT127/1000,2))</f>
        <v/>
      </c>
      <c r="AV127" s="157"/>
      <c r="AW127" s="142" t="str">
        <f>IF(AU127="","",ROUND(AU127+AV127,2))</f>
        <v/>
      </c>
      <c r="AX127" s="161"/>
      <c r="AY127" s="1" t="str">
        <f>IF(AX127="○",AW127,"")</f>
        <v/>
      </c>
      <c r="BA127" s="6"/>
      <c r="BB127" s="5"/>
      <c r="BC127" s="168" t="s">
        <v>50</v>
      </c>
      <c r="BE127" s="2" t="s">
        <v>53</v>
      </c>
      <c r="BF127" s="2" t="s">
        <v>18</v>
      </c>
      <c r="BH127" s="178">
        <v>1.24</v>
      </c>
      <c r="BI127" s="4">
        <v>6112</v>
      </c>
      <c r="BJ127" s="4">
        <v>2295</v>
      </c>
      <c r="BK127" s="4">
        <v>817</v>
      </c>
      <c r="BL127" s="4">
        <v>288</v>
      </c>
      <c r="BM127" s="4">
        <v>124</v>
      </c>
      <c r="BN127" s="4">
        <v>32</v>
      </c>
      <c r="BO127" s="4">
        <v>11</v>
      </c>
    </row>
    <row r="128" spans="1:67" ht="11.1" customHeight="1">
      <c r="A128" s="11"/>
      <c r="B128" s="16"/>
      <c r="C128" s="23"/>
      <c r="D128" s="31"/>
      <c r="E128" s="41"/>
      <c r="F128" s="49"/>
      <c r="G128" s="31"/>
      <c r="H128" s="41"/>
      <c r="I128" s="49"/>
      <c r="J128" s="54"/>
      <c r="K128" s="56"/>
      <c r="L128" s="58"/>
      <c r="M128" s="60"/>
      <c r="N128" s="62"/>
      <c r="O128" s="66"/>
      <c r="P128" s="31"/>
      <c r="Q128" s="41"/>
      <c r="R128" s="49"/>
      <c r="S128" s="72"/>
      <c r="T128" s="80"/>
      <c r="U128" s="86"/>
      <c r="V128" s="90"/>
      <c r="W128" s="96"/>
      <c r="X128" s="104" t="str">
        <f t="shared" si="15"/>
        <v xml:space="preserve"> </v>
      </c>
      <c r="Y128" s="96"/>
      <c r="Z128" s="96"/>
      <c r="AA128" s="104" t="str">
        <f t="shared" si="16"/>
        <v xml:space="preserve"> </v>
      </c>
      <c r="AB128" s="96"/>
      <c r="AC128" s="96"/>
      <c r="AD128" s="104" t="str">
        <f t="shared" si="17"/>
        <v xml:space="preserve"> </v>
      </c>
      <c r="AE128" s="96"/>
      <c r="AF128" s="96"/>
      <c r="AG128" s="104" t="str">
        <f t="shared" si="18"/>
        <v xml:space="preserve"> </v>
      </c>
      <c r="AH128" s="96"/>
      <c r="AI128" s="96"/>
      <c r="AJ128" s="104" t="str">
        <f t="shared" si="19"/>
        <v xml:space="preserve"> </v>
      </c>
      <c r="AK128" s="96"/>
      <c r="AL128" s="96"/>
      <c r="AM128" s="104" t="str">
        <f t="shared" si="20"/>
        <v xml:space="preserve"> </v>
      </c>
      <c r="AN128" s="96"/>
      <c r="AO128" s="96"/>
      <c r="AP128" s="104" t="str">
        <f t="shared" si="21"/>
        <v xml:space="preserve"> </v>
      </c>
      <c r="AQ128" s="96"/>
      <c r="AR128" s="96"/>
      <c r="AS128" s="122"/>
      <c r="AT128" s="122"/>
      <c r="AU128" s="122"/>
      <c r="AV128" s="158"/>
      <c r="AW128" s="143"/>
      <c r="AX128" s="162"/>
      <c r="BA128" s="5"/>
      <c r="BB128" s="5"/>
      <c r="BC128" s="1">
        <f>G127</f>
        <v>0</v>
      </c>
      <c r="BE128" s="2" t="str">
        <f>M127</f>
        <v/>
      </c>
      <c r="BF128" s="2" t="str">
        <f>IF(P127="","",IF(P127=32,"φ30","φ"&amp;P127))</f>
        <v/>
      </c>
      <c r="BH128" s="178">
        <v>1.25</v>
      </c>
      <c r="BI128" s="4">
        <v>6204</v>
      </c>
      <c r="BJ128" s="4">
        <v>2329</v>
      </c>
      <c r="BK128" s="4">
        <v>817</v>
      </c>
      <c r="BL128" s="4">
        <v>288</v>
      </c>
      <c r="BM128" s="4">
        <v>124</v>
      </c>
      <c r="BN128" s="4">
        <v>32</v>
      </c>
      <c r="BO128" s="4">
        <v>11</v>
      </c>
    </row>
    <row r="129" spans="1:67" ht="11.1" customHeight="1">
      <c r="A129" s="10"/>
      <c r="B129" s="15" t="s">
        <v>26</v>
      </c>
      <c r="C129" s="22"/>
      <c r="D129" s="30"/>
      <c r="E129" s="40"/>
      <c r="F129" s="48"/>
      <c r="G129" s="30"/>
      <c r="H129" s="40"/>
      <c r="I129" s="48"/>
      <c r="J129" s="53" t="str">
        <f>IF(G129="","",DGET(BA$4:BB$54,"使用水量比",BC129:BC130))</f>
        <v/>
      </c>
      <c r="K129" s="55"/>
      <c r="L129" s="57"/>
      <c r="M129" s="59" t="str">
        <f>IF(J129="","",IF(D129/G129*J129&lt;3,ROUND(D129/G129*J129,2),IF(D129/G129*J129&lt;10,ROUND(D129/G129*J129,1),IF(D129/G129*J129&lt;30,ROUND(D129/G129*J129,0),ROUND(D129/G129*J129,-1)))))</f>
        <v/>
      </c>
      <c r="N129" s="61"/>
      <c r="O129" s="65"/>
      <c r="P129" s="30"/>
      <c r="Q129" s="40"/>
      <c r="R129" s="48"/>
      <c r="S129" s="71"/>
      <c r="T129" s="79"/>
      <c r="U129" s="85"/>
      <c r="V129" s="89"/>
      <c r="W129" s="95"/>
      <c r="X129" s="103" t="str">
        <f t="shared" si="15"/>
        <v xml:space="preserve"> </v>
      </c>
      <c r="Y129" s="95"/>
      <c r="Z129" s="95"/>
      <c r="AA129" s="103" t="str">
        <f t="shared" si="16"/>
        <v xml:space="preserve"> </v>
      </c>
      <c r="AB129" s="95"/>
      <c r="AC129" s="95"/>
      <c r="AD129" s="103" t="str">
        <f t="shared" si="17"/>
        <v xml:space="preserve"> </v>
      </c>
      <c r="AE129" s="95"/>
      <c r="AF129" s="95"/>
      <c r="AG129" s="103" t="str">
        <f t="shared" si="18"/>
        <v xml:space="preserve"> </v>
      </c>
      <c r="AH129" s="95"/>
      <c r="AI129" s="95"/>
      <c r="AJ129" s="103" t="str">
        <f t="shared" si="19"/>
        <v xml:space="preserve"> </v>
      </c>
      <c r="AK129" s="95"/>
      <c r="AL129" s="95"/>
      <c r="AM129" s="103" t="str">
        <f t="shared" si="20"/>
        <v xml:space="preserve"> </v>
      </c>
      <c r="AN129" s="95"/>
      <c r="AO129" s="95"/>
      <c r="AP129" s="103" t="str">
        <f t="shared" si="21"/>
        <v xml:space="preserve"> </v>
      </c>
      <c r="AQ129" s="95"/>
      <c r="AR129" s="95"/>
      <c r="AS129" s="121" t="str">
        <f>IF(SUM(V129:AR130)=0,"",SUM(V129:AR130)+S129)</f>
        <v/>
      </c>
      <c r="AT129" s="119" t="str">
        <f>IF(P129="","",DGET(BH$4:BO$400,BF130,BE129:BE130))</f>
        <v/>
      </c>
      <c r="AU129" s="119" t="str">
        <f>IF(AS129="","",ROUND(AS129*AT129/1000,2))</f>
        <v/>
      </c>
      <c r="AV129" s="157"/>
      <c r="AW129" s="142" t="str">
        <f>IF(AU129="","",ROUND(AU129+AV129,2))</f>
        <v/>
      </c>
      <c r="AX129" s="161"/>
      <c r="AY129" s="1" t="str">
        <f>IF(AX129="○",AW129,"")</f>
        <v/>
      </c>
      <c r="BA129" s="6"/>
      <c r="BB129" s="5"/>
      <c r="BC129" s="168" t="s">
        <v>50</v>
      </c>
      <c r="BE129" s="2" t="s">
        <v>53</v>
      </c>
      <c r="BF129" s="2" t="s">
        <v>18</v>
      </c>
      <c r="BH129" s="178">
        <v>1.26</v>
      </c>
      <c r="BI129" s="4">
        <v>6296</v>
      </c>
      <c r="BJ129" s="4">
        <v>2363</v>
      </c>
      <c r="BK129" s="4">
        <v>837</v>
      </c>
      <c r="BL129" s="4">
        <v>295</v>
      </c>
      <c r="BM129" s="4">
        <v>126</v>
      </c>
      <c r="BN129" s="4">
        <v>33</v>
      </c>
      <c r="BO129" s="4">
        <v>12</v>
      </c>
    </row>
    <row r="130" spans="1:67" ht="11.1" customHeight="1">
      <c r="A130" s="11"/>
      <c r="B130" s="16"/>
      <c r="C130" s="23"/>
      <c r="D130" s="31"/>
      <c r="E130" s="41"/>
      <c r="F130" s="49"/>
      <c r="G130" s="31"/>
      <c r="H130" s="41"/>
      <c r="I130" s="49"/>
      <c r="J130" s="54"/>
      <c r="K130" s="56"/>
      <c r="L130" s="58"/>
      <c r="M130" s="60"/>
      <c r="N130" s="62"/>
      <c r="O130" s="66"/>
      <c r="P130" s="31"/>
      <c r="Q130" s="41"/>
      <c r="R130" s="49"/>
      <c r="S130" s="72"/>
      <c r="T130" s="80"/>
      <c r="U130" s="86"/>
      <c r="V130" s="90"/>
      <c r="W130" s="96"/>
      <c r="X130" s="104" t="str">
        <f t="shared" si="15"/>
        <v xml:space="preserve"> </v>
      </c>
      <c r="Y130" s="96"/>
      <c r="Z130" s="96"/>
      <c r="AA130" s="104" t="str">
        <f t="shared" si="16"/>
        <v xml:space="preserve"> </v>
      </c>
      <c r="AB130" s="96"/>
      <c r="AC130" s="96"/>
      <c r="AD130" s="104" t="str">
        <f t="shared" si="17"/>
        <v xml:space="preserve"> </v>
      </c>
      <c r="AE130" s="96"/>
      <c r="AF130" s="96"/>
      <c r="AG130" s="104" t="str">
        <f t="shared" si="18"/>
        <v xml:space="preserve"> </v>
      </c>
      <c r="AH130" s="96"/>
      <c r="AI130" s="96"/>
      <c r="AJ130" s="104" t="str">
        <f t="shared" si="19"/>
        <v xml:space="preserve"> </v>
      </c>
      <c r="AK130" s="96"/>
      <c r="AL130" s="96"/>
      <c r="AM130" s="104" t="str">
        <f t="shared" si="20"/>
        <v xml:space="preserve"> </v>
      </c>
      <c r="AN130" s="96"/>
      <c r="AO130" s="96"/>
      <c r="AP130" s="104" t="str">
        <f t="shared" si="21"/>
        <v xml:space="preserve"> </v>
      </c>
      <c r="AQ130" s="96"/>
      <c r="AR130" s="96"/>
      <c r="AS130" s="122"/>
      <c r="AT130" s="122"/>
      <c r="AU130" s="122"/>
      <c r="AV130" s="158"/>
      <c r="AW130" s="143"/>
      <c r="AX130" s="162"/>
      <c r="BA130" s="5"/>
      <c r="BB130" s="5"/>
      <c r="BC130" s="1">
        <f>G129</f>
        <v>0</v>
      </c>
      <c r="BE130" s="2" t="str">
        <f>M129</f>
        <v/>
      </c>
      <c r="BF130" s="2" t="str">
        <f>IF(P129="","",IF(P129=32,"φ30","φ"&amp;P129))</f>
        <v/>
      </c>
      <c r="BH130" s="178">
        <v>1.27</v>
      </c>
      <c r="BI130" s="4">
        <v>6389</v>
      </c>
      <c r="BJ130" s="4">
        <v>2398</v>
      </c>
      <c r="BK130" s="4">
        <v>837</v>
      </c>
      <c r="BL130" s="4">
        <v>295</v>
      </c>
      <c r="BM130" s="4">
        <v>126</v>
      </c>
      <c r="BN130" s="4">
        <v>33</v>
      </c>
      <c r="BO130" s="4">
        <v>12</v>
      </c>
    </row>
    <row r="131" spans="1:67" ht="11.1" customHeight="1">
      <c r="A131" s="10"/>
      <c r="B131" s="15" t="s">
        <v>26</v>
      </c>
      <c r="C131" s="22"/>
      <c r="D131" s="30"/>
      <c r="E131" s="40"/>
      <c r="F131" s="48"/>
      <c r="G131" s="30"/>
      <c r="H131" s="40"/>
      <c r="I131" s="48"/>
      <c r="J131" s="53" t="str">
        <f>IF(G131="","",DGET(BA$4:BB$54,"使用水量比",BC131:BC132))</f>
        <v/>
      </c>
      <c r="K131" s="55"/>
      <c r="L131" s="57"/>
      <c r="M131" s="59" t="str">
        <f>IF(J131="","",IF(D131/G131*J131&lt;3,ROUND(D131/G131*J131,2),IF(D131/G131*J131&lt;10,ROUND(D131/G131*J131,1),IF(D131/G131*J131&lt;30,ROUND(D131/G131*J131,0),ROUND(D131/G131*J131,-1)))))</f>
        <v/>
      </c>
      <c r="N131" s="61"/>
      <c r="O131" s="65"/>
      <c r="P131" s="30"/>
      <c r="Q131" s="40"/>
      <c r="R131" s="48"/>
      <c r="S131" s="71"/>
      <c r="T131" s="79"/>
      <c r="U131" s="85"/>
      <c r="V131" s="89"/>
      <c r="W131" s="95"/>
      <c r="X131" s="103" t="str">
        <f t="shared" si="15"/>
        <v xml:space="preserve"> </v>
      </c>
      <c r="Y131" s="95"/>
      <c r="Z131" s="95"/>
      <c r="AA131" s="103" t="str">
        <f t="shared" si="16"/>
        <v xml:space="preserve"> </v>
      </c>
      <c r="AB131" s="95"/>
      <c r="AC131" s="95"/>
      <c r="AD131" s="103" t="str">
        <f t="shared" si="17"/>
        <v xml:space="preserve"> </v>
      </c>
      <c r="AE131" s="95"/>
      <c r="AF131" s="95"/>
      <c r="AG131" s="103" t="str">
        <f t="shared" si="18"/>
        <v xml:space="preserve"> </v>
      </c>
      <c r="AH131" s="95"/>
      <c r="AI131" s="95"/>
      <c r="AJ131" s="103" t="str">
        <f t="shared" si="19"/>
        <v xml:space="preserve"> </v>
      </c>
      <c r="AK131" s="95"/>
      <c r="AL131" s="95"/>
      <c r="AM131" s="103" t="str">
        <f t="shared" si="20"/>
        <v xml:space="preserve"> </v>
      </c>
      <c r="AN131" s="95"/>
      <c r="AO131" s="95"/>
      <c r="AP131" s="103" t="str">
        <f t="shared" si="21"/>
        <v xml:space="preserve"> </v>
      </c>
      <c r="AQ131" s="95"/>
      <c r="AR131" s="95"/>
      <c r="AS131" s="121" t="str">
        <f>IF(SUM(V131:AR132)=0,"",SUM(V131:AR132)+S131)</f>
        <v/>
      </c>
      <c r="AT131" s="119" t="str">
        <f>IF(P131="","",DGET(BH$4:BO$400,BF132,BE131:BE132))</f>
        <v/>
      </c>
      <c r="AU131" s="119" t="str">
        <f>IF(AS131="","",ROUND(AS131*AT131/1000,2))</f>
        <v/>
      </c>
      <c r="AV131" s="157"/>
      <c r="AW131" s="142" t="str">
        <f>IF(AU131="","",ROUND(AU131+AV131,2))</f>
        <v/>
      </c>
      <c r="AX131" s="161"/>
      <c r="AY131" s="1" t="str">
        <f>IF(AX131="○",AW131,"")</f>
        <v/>
      </c>
      <c r="BA131" s="6"/>
      <c r="BB131" s="5"/>
      <c r="BC131" s="168" t="s">
        <v>50</v>
      </c>
      <c r="BE131" s="2" t="s">
        <v>53</v>
      </c>
      <c r="BF131" s="2" t="s">
        <v>18</v>
      </c>
      <c r="BH131" s="178">
        <v>1.28</v>
      </c>
      <c r="BI131" s="4">
        <v>6483</v>
      </c>
      <c r="BJ131" s="4">
        <v>2432</v>
      </c>
      <c r="BK131" s="4">
        <v>857</v>
      </c>
      <c r="BL131" s="4">
        <v>302</v>
      </c>
      <c r="BM131" s="4">
        <v>129</v>
      </c>
      <c r="BN131" s="4">
        <v>34</v>
      </c>
      <c r="BO131" s="4">
        <v>12</v>
      </c>
    </row>
    <row r="132" spans="1:67" ht="11.1" customHeight="1">
      <c r="A132" s="11"/>
      <c r="B132" s="16"/>
      <c r="C132" s="23"/>
      <c r="D132" s="31"/>
      <c r="E132" s="41"/>
      <c r="F132" s="49"/>
      <c r="G132" s="31"/>
      <c r="H132" s="41"/>
      <c r="I132" s="49"/>
      <c r="J132" s="54"/>
      <c r="K132" s="56"/>
      <c r="L132" s="58"/>
      <c r="M132" s="60"/>
      <c r="N132" s="62"/>
      <c r="O132" s="66"/>
      <c r="P132" s="31"/>
      <c r="Q132" s="41"/>
      <c r="R132" s="49"/>
      <c r="S132" s="72"/>
      <c r="T132" s="80"/>
      <c r="U132" s="86"/>
      <c r="V132" s="90"/>
      <c r="W132" s="96"/>
      <c r="X132" s="104" t="str">
        <f t="shared" si="15"/>
        <v xml:space="preserve"> </v>
      </c>
      <c r="Y132" s="96"/>
      <c r="Z132" s="96"/>
      <c r="AA132" s="104" t="str">
        <f t="shared" si="16"/>
        <v xml:space="preserve"> </v>
      </c>
      <c r="AB132" s="96"/>
      <c r="AC132" s="96"/>
      <c r="AD132" s="104" t="str">
        <f t="shared" si="17"/>
        <v xml:space="preserve"> </v>
      </c>
      <c r="AE132" s="96"/>
      <c r="AF132" s="96"/>
      <c r="AG132" s="104" t="str">
        <f t="shared" si="18"/>
        <v xml:space="preserve"> </v>
      </c>
      <c r="AH132" s="96"/>
      <c r="AI132" s="96"/>
      <c r="AJ132" s="104" t="str">
        <f t="shared" si="19"/>
        <v xml:space="preserve"> </v>
      </c>
      <c r="AK132" s="96"/>
      <c r="AL132" s="96"/>
      <c r="AM132" s="104" t="str">
        <f t="shared" si="20"/>
        <v xml:space="preserve"> </v>
      </c>
      <c r="AN132" s="96"/>
      <c r="AO132" s="96"/>
      <c r="AP132" s="104" t="str">
        <f t="shared" si="21"/>
        <v xml:space="preserve"> </v>
      </c>
      <c r="AQ132" s="96"/>
      <c r="AR132" s="96"/>
      <c r="AS132" s="122"/>
      <c r="AT132" s="122"/>
      <c r="AU132" s="122"/>
      <c r="AV132" s="158"/>
      <c r="AW132" s="143"/>
      <c r="AX132" s="162"/>
      <c r="BA132" s="5"/>
      <c r="BB132" s="171"/>
      <c r="BC132" s="1">
        <f>G131</f>
        <v>0</v>
      </c>
      <c r="BE132" s="2" t="str">
        <f>M131</f>
        <v/>
      </c>
      <c r="BF132" s="2" t="str">
        <f>IF(P131="","",IF(P131=32,"φ30","φ"&amp;P131))</f>
        <v/>
      </c>
      <c r="BH132" s="178">
        <v>1.29</v>
      </c>
      <c r="BI132" s="4">
        <v>6577</v>
      </c>
      <c r="BJ132" s="4">
        <v>2467</v>
      </c>
      <c r="BK132" s="4">
        <v>877</v>
      </c>
      <c r="BL132" s="4">
        <v>309</v>
      </c>
      <c r="BM132" s="4">
        <v>132</v>
      </c>
      <c r="BN132" s="4">
        <v>35</v>
      </c>
      <c r="BO132" s="4">
        <v>12</v>
      </c>
    </row>
    <row r="133" spans="1:67" ht="11.1" customHeight="1">
      <c r="A133" s="10"/>
      <c r="B133" s="15" t="s">
        <v>26</v>
      </c>
      <c r="C133" s="22"/>
      <c r="D133" s="30"/>
      <c r="E133" s="40"/>
      <c r="F133" s="48"/>
      <c r="G133" s="30"/>
      <c r="H133" s="40"/>
      <c r="I133" s="48"/>
      <c r="J133" s="53" t="str">
        <f>IF(G133="","",DGET(BA$4:BB$54,"使用水量比",BC133:BC134))</f>
        <v/>
      </c>
      <c r="K133" s="55"/>
      <c r="L133" s="57"/>
      <c r="M133" s="59" t="str">
        <f>IF(J133="","",IF(D133/G133*J133&lt;3,ROUND(D133/G133*J133,2),IF(D133/G133*J133&lt;10,ROUND(D133/G133*J133,1),IF(D133/G133*J133&lt;30,ROUND(D133/G133*J133,0),ROUND(D133/G133*J133,-1)))))</f>
        <v/>
      </c>
      <c r="N133" s="61"/>
      <c r="O133" s="65"/>
      <c r="P133" s="30"/>
      <c r="Q133" s="40"/>
      <c r="R133" s="48"/>
      <c r="S133" s="71"/>
      <c r="T133" s="79"/>
      <c r="U133" s="85"/>
      <c r="V133" s="89"/>
      <c r="W133" s="95"/>
      <c r="X133" s="103" t="str">
        <f t="shared" si="15"/>
        <v xml:space="preserve"> </v>
      </c>
      <c r="Y133" s="95"/>
      <c r="Z133" s="95"/>
      <c r="AA133" s="103" t="str">
        <f t="shared" si="16"/>
        <v xml:space="preserve"> </v>
      </c>
      <c r="AB133" s="95"/>
      <c r="AC133" s="95"/>
      <c r="AD133" s="103" t="str">
        <f t="shared" si="17"/>
        <v xml:space="preserve"> </v>
      </c>
      <c r="AE133" s="95"/>
      <c r="AF133" s="95"/>
      <c r="AG133" s="103" t="str">
        <f t="shared" si="18"/>
        <v xml:space="preserve"> </v>
      </c>
      <c r="AH133" s="95"/>
      <c r="AI133" s="95"/>
      <c r="AJ133" s="103" t="str">
        <f t="shared" si="19"/>
        <v xml:space="preserve"> </v>
      </c>
      <c r="AK133" s="95"/>
      <c r="AL133" s="95"/>
      <c r="AM133" s="103" t="str">
        <f t="shared" si="20"/>
        <v xml:space="preserve"> </v>
      </c>
      <c r="AN133" s="95"/>
      <c r="AO133" s="95"/>
      <c r="AP133" s="103" t="str">
        <f t="shared" si="21"/>
        <v xml:space="preserve"> </v>
      </c>
      <c r="AQ133" s="95"/>
      <c r="AR133" s="95"/>
      <c r="AS133" s="121" t="str">
        <f>IF(SUM(V133:AR134)=0,"",SUM(V133:AR134)+S133)</f>
        <v/>
      </c>
      <c r="AT133" s="119" t="str">
        <f>IF(P133="","",DGET(BH$4:BO$400,BF134,BE133:BE134))</f>
        <v/>
      </c>
      <c r="AU133" s="119" t="str">
        <f>IF(AS133="","",ROUND(AS133*AT133/1000,2))</f>
        <v/>
      </c>
      <c r="AV133" s="157"/>
      <c r="AW133" s="142" t="str">
        <f>IF(AU133="","",ROUND(AU133+AV133,2))</f>
        <v/>
      </c>
      <c r="AX133" s="161"/>
      <c r="AY133" s="1" t="str">
        <f>IF(AX133="○",AW133,"")</f>
        <v/>
      </c>
      <c r="BA133" s="6"/>
      <c r="BB133" s="5"/>
      <c r="BC133" s="168" t="s">
        <v>50</v>
      </c>
      <c r="BE133" s="2" t="s">
        <v>53</v>
      </c>
      <c r="BF133" s="2" t="s">
        <v>18</v>
      </c>
      <c r="BH133" s="178">
        <v>1.3</v>
      </c>
      <c r="BI133" s="4">
        <v>6672</v>
      </c>
      <c r="BJ133" s="4">
        <v>2502</v>
      </c>
      <c r="BK133" s="4">
        <v>877</v>
      </c>
      <c r="BL133" s="4">
        <v>309</v>
      </c>
      <c r="BM133" s="4">
        <v>132</v>
      </c>
      <c r="BN133" s="4">
        <v>35</v>
      </c>
      <c r="BO133" s="4">
        <v>12</v>
      </c>
    </row>
    <row r="134" spans="1:67" ht="11.1" customHeight="1">
      <c r="A134" s="11"/>
      <c r="B134" s="16"/>
      <c r="C134" s="23"/>
      <c r="D134" s="31"/>
      <c r="E134" s="41"/>
      <c r="F134" s="49"/>
      <c r="G134" s="31"/>
      <c r="H134" s="41"/>
      <c r="I134" s="49"/>
      <c r="J134" s="54"/>
      <c r="K134" s="56"/>
      <c r="L134" s="58"/>
      <c r="M134" s="60"/>
      <c r="N134" s="62"/>
      <c r="O134" s="66"/>
      <c r="P134" s="31"/>
      <c r="Q134" s="41"/>
      <c r="R134" s="49"/>
      <c r="S134" s="72"/>
      <c r="T134" s="80"/>
      <c r="U134" s="86"/>
      <c r="V134" s="90"/>
      <c r="W134" s="96"/>
      <c r="X134" s="104" t="str">
        <f t="shared" si="15"/>
        <v xml:space="preserve"> </v>
      </c>
      <c r="Y134" s="96"/>
      <c r="Z134" s="96"/>
      <c r="AA134" s="104" t="str">
        <f t="shared" si="16"/>
        <v xml:space="preserve"> </v>
      </c>
      <c r="AB134" s="96"/>
      <c r="AC134" s="96"/>
      <c r="AD134" s="104" t="str">
        <f t="shared" si="17"/>
        <v xml:space="preserve"> </v>
      </c>
      <c r="AE134" s="96"/>
      <c r="AF134" s="96"/>
      <c r="AG134" s="104" t="str">
        <f t="shared" si="18"/>
        <v xml:space="preserve"> </v>
      </c>
      <c r="AH134" s="96"/>
      <c r="AI134" s="96"/>
      <c r="AJ134" s="104" t="str">
        <f t="shared" si="19"/>
        <v xml:space="preserve"> </v>
      </c>
      <c r="AK134" s="96"/>
      <c r="AL134" s="96"/>
      <c r="AM134" s="104" t="str">
        <f t="shared" si="20"/>
        <v xml:space="preserve"> </v>
      </c>
      <c r="AN134" s="96"/>
      <c r="AO134" s="96"/>
      <c r="AP134" s="104" t="str">
        <f t="shared" si="21"/>
        <v xml:space="preserve"> </v>
      </c>
      <c r="AQ134" s="96"/>
      <c r="AR134" s="96"/>
      <c r="AS134" s="122"/>
      <c r="AT134" s="122"/>
      <c r="AU134" s="122"/>
      <c r="AV134" s="158"/>
      <c r="AW134" s="143"/>
      <c r="AX134" s="162"/>
      <c r="BA134" s="5"/>
      <c r="BB134" s="5"/>
      <c r="BC134" s="1">
        <f>G133</f>
        <v>0</v>
      </c>
      <c r="BE134" s="2" t="str">
        <f>M133</f>
        <v/>
      </c>
      <c r="BF134" s="2" t="str">
        <f>IF(P133="","",IF(P133=32,"φ30","φ"&amp;P133))</f>
        <v/>
      </c>
      <c r="BH134" s="178">
        <v>1.31</v>
      </c>
      <c r="BI134" s="4">
        <v>6767</v>
      </c>
      <c r="BJ134" s="4">
        <v>2538</v>
      </c>
      <c r="BK134" s="4">
        <v>898</v>
      </c>
      <c r="BL134" s="4">
        <v>317</v>
      </c>
      <c r="BM134" s="4">
        <v>135</v>
      </c>
      <c r="BN134" s="4">
        <v>35</v>
      </c>
      <c r="BO134" s="4">
        <v>12</v>
      </c>
    </row>
    <row r="135" spans="1:67" ht="11.1" customHeight="1">
      <c r="A135" s="10"/>
      <c r="B135" s="15" t="s">
        <v>26</v>
      </c>
      <c r="C135" s="22"/>
      <c r="D135" s="30"/>
      <c r="E135" s="40"/>
      <c r="F135" s="48"/>
      <c r="G135" s="30"/>
      <c r="H135" s="40"/>
      <c r="I135" s="48"/>
      <c r="J135" s="53" t="str">
        <f>IF(G135="","",DGET(BA$4:BB$54,"使用水量比",BC135:BC136))</f>
        <v/>
      </c>
      <c r="K135" s="55"/>
      <c r="L135" s="57"/>
      <c r="M135" s="59" t="str">
        <f>IF(J135="","",IF(D135/G135*J135&lt;3,ROUND(D135/G135*J135,2),IF(D135/G135*J135&lt;10,ROUND(D135/G135*J135,1),IF(D135/G135*J135&lt;30,ROUND(D135/G135*J135,0),ROUND(D135/G135*J135,-1)))))</f>
        <v/>
      </c>
      <c r="N135" s="61"/>
      <c r="O135" s="65"/>
      <c r="P135" s="30"/>
      <c r="Q135" s="40"/>
      <c r="R135" s="48"/>
      <c r="S135" s="71"/>
      <c r="T135" s="79"/>
      <c r="U135" s="85"/>
      <c r="V135" s="89"/>
      <c r="W135" s="95"/>
      <c r="X135" s="103" t="str">
        <f t="shared" si="15"/>
        <v xml:space="preserve"> </v>
      </c>
      <c r="Y135" s="95"/>
      <c r="Z135" s="95"/>
      <c r="AA135" s="103" t="str">
        <f t="shared" si="16"/>
        <v xml:space="preserve"> </v>
      </c>
      <c r="AB135" s="95"/>
      <c r="AC135" s="95"/>
      <c r="AD135" s="103" t="str">
        <f t="shared" si="17"/>
        <v xml:space="preserve"> </v>
      </c>
      <c r="AE135" s="95"/>
      <c r="AF135" s="95"/>
      <c r="AG135" s="103" t="str">
        <f t="shared" si="18"/>
        <v xml:space="preserve"> </v>
      </c>
      <c r="AH135" s="95"/>
      <c r="AI135" s="95"/>
      <c r="AJ135" s="103" t="str">
        <f t="shared" si="19"/>
        <v xml:space="preserve"> </v>
      </c>
      <c r="AK135" s="95"/>
      <c r="AL135" s="95"/>
      <c r="AM135" s="103" t="str">
        <f t="shared" si="20"/>
        <v xml:space="preserve"> </v>
      </c>
      <c r="AN135" s="95"/>
      <c r="AO135" s="95"/>
      <c r="AP135" s="103" t="str">
        <f t="shared" si="21"/>
        <v xml:space="preserve"> </v>
      </c>
      <c r="AQ135" s="95"/>
      <c r="AR135" s="95"/>
      <c r="AS135" s="121" t="str">
        <f>IF(SUM(V135:AR136)=0,"",SUM(V135:AR136)+S135)</f>
        <v/>
      </c>
      <c r="AT135" s="119" t="str">
        <f>IF(P135="","",DGET(BH$4:BO$400,BF136,BE135:BE136))</f>
        <v/>
      </c>
      <c r="AU135" s="119" t="str">
        <f>IF(AS135="","",ROUND(AS135*AT135/1000,2))</f>
        <v/>
      </c>
      <c r="AV135" s="157"/>
      <c r="AW135" s="142" t="str">
        <f>IF(AU135="","",ROUND(AU135+AV135,2))</f>
        <v/>
      </c>
      <c r="AX135" s="161"/>
      <c r="AY135" s="1" t="str">
        <f>IF(AX135="○",AW135,"")</f>
        <v/>
      </c>
      <c r="BA135" s="6"/>
      <c r="BB135" s="5"/>
      <c r="BC135" s="168" t="s">
        <v>50</v>
      </c>
      <c r="BE135" s="2" t="s">
        <v>53</v>
      </c>
      <c r="BF135" s="2" t="s">
        <v>18</v>
      </c>
      <c r="BH135" s="178">
        <v>1.32</v>
      </c>
      <c r="BI135" s="4">
        <v>6864</v>
      </c>
      <c r="BJ135" s="4">
        <v>2574</v>
      </c>
      <c r="BK135" s="4">
        <v>898</v>
      </c>
      <c r="BL135" s="4">
        <v>317</v>
      </c>
      <c r="BM135" s="4">
        <v>135</v>
      </c>
      <c r="BN135" s="4">
        <v>35</v>
      </c>
      <c r="BO135" s="4">
        <v>12</v>
      </c>
    </row>
    <row r="136" spans="1:67" ht="11.1" customHeight="1">
      <c r="A136" s="11"/>
      <c r="B136" s="16"/>
      <c r="C136" s="23"/>
      <c r="D136" s="31"/>
      <c r="E136" s="41"/>
      <c r="F136" s="49"/>
      <c r="G136" s="31"/>
      <c r="H136" s="41"/>
      <c r="I136" s="49"/>
      <c r="J136" s="54"/>
      <c r="K136" s="56"/>
      <c r="L136" s="58"/>
      <c r="M136" s="60"/>
      <c r="N136" s="62"/>
      <c r="O136" s="66"/>
      <c r="P136" s="31"/>
      <c r="Q136" s="41"/>
      <c r="R136" s="49"/>
      <c r="S136" s="72"/>
      <c r="T136" s="80"/>
      <c r="U136" s="86"/>
      <c r="V136" s="90"/>
      <c r="W136" s="96"/>
      <c r="X136" s="104" t="str">
        <f t="shared" si="15"/>
        <v xml:space="preserve"> </v>
      </c>
      <c r="Y136" s="96"/>
      <c r="Z136" s="96"/>
      <c r="AA136" s="104" t="str">
        <f t="shared" si="16"/>
        <v xml:space="preserve"> </v>
      </c>
      <c r="AB136" s="96"/>
      <c r="AC136" s="96"/>
      <c r="AD136" s="104" t="str">
        <f t="shared" si="17"/>
        <v xml:space="preserve"> </v>
      </c>
      <c r="AE136" s="96"/>
      <c r="AF136" s="96"/>
      <c r="AG136" s="104" t="str">
        <f t="shared" si="18"/>
        <v xml:space="preserve"> </v>
      </c>
      <c r="AH136" s="96"/>
      <c r="AI136" s="96"/>
      <c r="AJ136" s="104" t="str">
        <f t="shared" si="19"/>
        <v xml:space="preserve"> </v>
      </c>
      <c r="AK136" s="96"/>
      <c r="AL136" s="96"/>
      <c r="AM136" s="104" t="str">
        <f t="shared" si="20"/>
        <v xml:space="preserve"> </v>
      </c>
      <c r="AN136" s="96"/>
      <c r="AO136" s="96"/>
      <c r="AP136" s="104" t="str">
        <f t="shared" si="21"/>
        <v xml:space="preserve"> </v>
      </c>
      <c r="AQ136" s="96"/>
      <c r="AR136" s="96"/>
      <c r="AS136" s="122"/>
      <c r="AT136" s="122"/>
      <c r="AU136" s="122"/>
      <c r="AV136" s="158"/>
      <c r="AW136" s="143"/>
      <c r="AX136" s="162"/>
      <c r="BA136" s="5"/>
      <c r="BB136" s="5"/>
      <c r="BC136" s="1">
        <f>G135</f>
        <v>0</v>
      </c>
      <c r="BE136" s="2" t="str">
        <f>M135</f>
        <v/>
      </c>
      <c r="BF136" s="2" t="str">
        <f>IF(P135="","",IF(P135=32,"φ30","φ"&amp;P135))</f>
        <v/>
      </c>
      <c r="BH136" s="178">
        <v>1.33</v>
      </c>
      <c r="BI136" s="4">
        <v>6960</v>
      </c>
      <c r="BJ136" s="4">
        <v>2610</v>
      </c>
      <c r="BK136" s="4">
        <v>918</v>
      </c>
      <c r="BL136" s="4">
        <v>324</v>
      </c>
      <c r="BM136" s="4">
        <v>138</v>
      </c>
      <c r="BN136" s="4">
        <v>36</v>
      </c>
      <c r="BO136" s="4">
        <v>13</v>
      </c>
    </row>
    <row r="137" spans="1:67" ht="11.1" customHeight="1">
      <c r="A137" s="10"/>
      <c r="B137" s="15" t="s">
        <v>26</v>
      </c>
      <c r="C137" s="22"/>
      <c r="D137" s="30"/>
      <c r="E137" s="40"/>
      <c r="F137" s="48"/>
      <c r="G137" s="30"/>
      <c r="H137" s="40"/>
      <c r="I137" s="48"/>
      <c r="J137" s="53" t="str">
        <f>IF(G137="","",DGET(BA$4:BB$54,"使用水量比",BC137:BC138))</f>
        <v/>
      </c>
      <c r="K137" s="55"/>
      <c r="L137" s="57"/>
      <c r="M137" s="59" t="str">
        <f>IF(J137="","",IF(D137/G137*J137&lt;3,ROUND(D137/G137*J137,2),IF(D137/G137*J137&lt;10,ROUND(D137/G137*J137,1),IF(D137/G137*J137&lt;30,ROUND(D137/G137*J137,0),ROUND(D137/G137*J137,-1)))))</f>
        <v/>
      </c>
      <c r="N137" s="61"/>
      <c r="O137" s="65"/>
      <c r="P137" s="30"/>
      <c r="Q137" s="40"/>
      <c r="R137" s="48"/>
      <c r="S137" s="71"/>
      <c r="T137" s="79"/>
      <c r="U137" s="85"/>
      <c r="V137" s="89"/>
      <c r="W137" s="95"/>
      <c r="X137" s="103" t="str">
        <f t="shared" si="15"/>
        <v xml:space="preserve"> </v>
      </c>
      <c r="Y137" s="95"/>
      <c r="Z137" s="95"/>
      <c r="AA137" s="103" t="str">
        <f t="shared" si="16"/>
        <v xml:space="preserve"> </v>
      </c>
      <c r="AB137" s="95"/>
      <c r="AC137" s="95"/>
      <c r="AD137" s="103" t="str">
        <f t="shared" si="17"/>
        <v xml:space="preserve"> </v>
      </c>
      <c r="AE137" s="95"/>
      <c r="AF137" s="95"/>
      <c r="AG137" s="103" t="str">
        <f t="shared" si="18"/>
        <v xml:space="preserve"> </v>
      </c>
      <c r="AH137" s="95"/>
      <c r="AI137" s="95"/>
      <c r="AJ137" s="103" t="str">
        <f t="shared" si="19"/>
        <v xml:space="preserve"> </v>
      </c>
      <c r="AK137" s="95"/>
      <c r="AL137" s="95"/>
      <c r="AM137" s="103" t="str">
        <f t="shared" si="20"/>
        <v xml:space="preserve"> </v>
      </c>
      <c r="AN137" s="95"/>
      <c r="AO137" s="95"/>
      <c r="AP137" s="103" t="str">
        <f t="shared" si="21"/>
        <v xml:space="preserve"> </v>
      </c>
      <c r="AQ137" s="95"/>
      <c r="AR137" s="95"/>
      <c r="AS137" s="121" t="str">
        <f>IF(SUM(V137:AR138)=0,"",SUM(V137:AR138)+S137)</f>
        <v/>
      </c>
      <c r="AT137" s="119" t="str">
        <f>IF(P137="","",DGET(BH$4:BO$400,BF138,BE137:BE138))</f>
        <v/>
      </c>
      <c r="AU137" s="119" t="str">
        <f>IF(AS137="","",ROUND(AS137*AT137/1000,2))</f>
        <v/>
      </c>
      <c r="AV137" s="157"/>
      <c r="AW137" s="142" t="str">
        <f>IF(AU137="","",ROUND(AU137+AV137,2))</f>
        <v/>
      </c>
      <c r="AX137" s="161"/>
      <c r="AY137" s="1" t="str">
        <f>IF(AX137="○",AW137,"")</f>
        <v/>
      </c>
      <c r="BA137" s="6"/>
      <c r="BB137" s="5"/>
      <c r="BC137" s="168" t="s">
        <v>50</v>
      </c>
      <c r="BE137" s="2" t="s">
        <v>53</v>
      </c>
      <c r="BF137" s="2" t="s">
        <v>18</v>
      </c>
      <c r="BH137" s="178">
        <v>1.34</v>
      </c>
      <c r="BI137" s="4">
        <v>7058</v>
      </c>
      <c r="BJ137" s="4">
        <v>2646</v>
      </c>
      <c r="BK137" s="4">
        <v>928</v>
      </c>
      <c r="BL137" s="4">
        <v>331</v>
      </c>
      <c r="BM137" s="4">
        <v>142</v>
      </c>
      <c r="BN137" s="4">
        <v>37</v>
      </c>
      <c r="BO137" s="4">
        <v>13</v>
      </c>
    </row>
    <row r="138" spans="1:67" ht="11.1" customHeight="1">
      <c r="A138" s="11"/>
      <c r="B138" s="16"/>
      <c r="C138" s="23"/>
      <c r="D138" s="31"/>
      <c r="E138" s="41"/>
      <c r="F138" s="49"/>
      <c r="G138" s="31"/>
      <c r="H138" s="41"/>
      <c r="I138" s="49"/>
      <c r="J138" s="54"/>
      <c r="K138" s="56"/>
      <c r="L138" s="58"/>
      <c r="M138" s="60"/>
      <c r="N138" s="62"/>
      <c r="O138" s="66"/>
      <c r="P138" s="31"/>
      <c r="Q138" s="41"/>
      <c r="R138" s="49"/>
      <c r="S138" s="72"/>
      <c r="T138" s="80"/>
      <c r="U138" s="86"/>
      <c r="V138" s="90"/>
      <c r="W138" s="96"/>
      <c r="X138" s="104" t="str">
        <f t="shared" si="15"/>
        <v xml:space="preserve"> </v>
      </c>
      <c r="Y138" s="96"/>
      <c r="Z138" s="96"/>
      <c r="AA138" s="104" t="str">
        <f t="shared" si="16"/>
        <v xml:space="preserve"> </v>
      </c>
      <c r="AB138" s="96"/>
      <c r="AC138" s="96"/>
      <c r="AD138" s="104" t="str">
        <f t="shared" si="17"/>
        <v xml:space="preserve"> </v>
      </c>
      <c r="AE138" s="96"/>
      <c r="AF138" s="96"/>
      <c r="AG138" s="104" t="str">
        <f t="shared" si="18"/>
        <v xml:space="preserve"> </v>
      </c>
      <c r="AH138" s="96"/>
      <c r="AI138" s="96"/>
      <c r="AJ138" s="104" t="str">
        <f t="shared" si="19"/>
        <v xml:space="preserve"> </v>
      </c>
      <c r="AK138" s="96"/>
      <c r="AL138" s="96"/>
      <c r="AM138" s="104" t="str">
        <f t="shared" si="20"/>
        <v xml:space="preserve"> </v>
      </c>
      <c r="AN138" s="96"/>
      <c r="AO138" s="96"/>
      <c r="AP138" s="104" t="str">
        <f t="shared" si="21"/>
        <v xml:space="preserve"> </v>
      </c>
      <c r="AQ138" s="96"/>
      <c r="AR138" s="96"/>
      <c r="AS138" s="122"/>
      <c r="AT138" s="122"/>
      <c r="AU138" s="122"/>
      <c r="AV138" s="158"/>
      <c r="AW138" s="143"/>
      <c r="AX138" s="162"/>
      <c r="BA138" s="5"/>
      <c r="BB138" s="5"/>
      <c r="BC138" s="1">
        <f>G137</f>
        <v>0</v>
      </c>
      <c r="BE138" s="2" t="str">
        <f>M137</f>
        <v/>
      </c>
      <c r="BF138" s="2" t="str">
        <f>IF(P137="","",IF(P137=32,"φ30","φ"&amp;P137))</f>
        <v/>
      </c>
      <c r="BH138" s="178">
        <v>1.35</v>
      </c>
      <c r="BI138" s="4">
        <v>7156</v>
      </c>
      <c r="BJ138" s="4">
        <v>2682</v>
      </c>
      <c r="BK138" s="4">
        <v>940</v>
      </c>
      <c r="BL138" s="4">
        <v>331</v>
      </c>
      <c r="BM138" s="4">
        <v>142</v>
      </c>
      <c r="BN138" s="4">
        <v>37</v>
      </c>
      <c r="BO138" s="4">
        <v>13</v>
      </c>
    </row>
    <row r="139" spans="1:67" ht="11.1" customHeight="1">
      <c r="A139" s="10"/>
      <c r="B139" s="15" t="s">
        <v>26</v>
      </c>
      <c r="C139" s="22"/>
      <c r="D139" s="30"/>
      <c r="E139" s="40"/>
      <c r="F139" s="48"/>
      <c r="G139" s="30"/>
      <c r="H139" s="40"/>
      <c r="I139" s="48"/>
      <c r="J139" s="53" t="str">
        <f>IF(G139="","",DGET(BA$4:BB$54,"使用水量比",BC139:BC140))</f>
        <v/>
      </c>
      <c r="K139" s="55"/>
      <c r="L139" s="57"/>
      <c r="M139" s="59" t="str">
        <f>IF(J139="","",IF(D139/G139*J139&lt;3,ROUND(D139/G139*J139,2),IF(D139/G139*J139&lt;10,ROUND(D139/G139*J139,1),IF(D139/G139*J139&lt;30,ROUND(D139/G139*J139,0),ROUND(D139/G139*J139,-1)))))</f>
        <v/>
      </c>
      <c r="N139" s="61"/>
      <c r="O139" s="65"/>
      <c r="P139" s="30"/>
      <c r="Q139" s="40"/>
      <c r="R139" s="48"/>
      <c r="S139" s="71"/>
      <c r="T139" s="79"/>
      <c r="U139" s="85"/>
      <c r="V139" s="89"/>
      <c r="W139" s="95"/>
      <c r="X139" s="103" t="str">
        <f t="shared" si="15"/>
        <v xml:space="preserve"> </v>
      </c>
      <c r="Y139" s="95"/>
      <c r="Z139" s="95"/>
      <c r="AA139" s="103" t="str">
        <f t="shared" si="16"/>
        <v xml:space="preserve"> </v>
      </c>
      <c r="AB139" s="95"/>
      <c r="AC139" s="95"/>
      <c r="AD139" s="103" t="str">
        <f t="shared" si="17"/>
        <v xml:space="preserve"> </v>
      </c>
      <c r="AE139" s="95"/>
      <c r="AF139" s="95"/>
      <c r="AG139" s="103" t="str">
        <f t="shared" si="18"/>
        <v xml:space="preserve"> </v>
      </c>
      <c r="AH139" s="95"/>
      <c r="AI139" s="95"/>
      <c r="AJ139" s="103" t="str">
        <f t="shared" si="19"/>
        <v xml:space="preserve"> </v>
      </c>
      <c r="AK139" s="95"/>
      <c r="AL139" s="95"/>
      <c r="AM139" s="103" t="str">
        <f t="shared" si="20"/>
        <v xml:space="preserve"> </v>
      </c>
      <c r="AN139" s="95"/>
      <c r="AO139" s="95"/>
      <c r="AP139" s="103" t="str">
        <f t="shared" si="21"/>
        <v xml:space="preserve"> </v>
      </c>
      <c r="AQ139" s="95"/>
      <c r="AR139" s="95"/>
      <c r="AS139" s="121" t="str">
        <f>IF(SUM(V139:AR140)=0,"",SUM(V139:AR140)+S139)</f>
        <v/>
      </c>
      <c r="AT139" s="119" t="str">
        <f>IF(P139="","",DGET(BH$4:BO$400,BF140,BE139:BE140))</f>
        <v/>
      </c>
      <c r="AU139" s="119" t="str">
        <f>IF(AS139="","",ROUND(AS139*AT139/1000,2))</f>
        <v/>
      </c>
      <c r="AV139" s="157"/>
      <c r="AW139" s="142" t="str">
        <f>IF(AU139="","",ROUND(AU139+AV139,2))</f>
        <v/>
      </c>
      <c r="AX139" s="161"/>
      <c r="AY139" s="1" t="str">
        <f>IF(AX139="○",AW139,"")</f>
        <v/>
      </c>
      <c r="BA139" s="6"/>
      <c r="BB139" s="5"/>
      <c r="BC139" s="168" t="s">
        <v>50</v>
      </c>
      <c r="BE139" s="2" t="s">
        <v>53</v>
      </c>
      <c r="BF139" s="2" t="s">
        <v>18</v>
      </c>
      <c r="BH139" s="178">
        <v>1.36</v>
      </c>
      <c r="BI139" s="4">
        <v>7255</v>
      </c>
      <c r="BJ139" s="4">
        <v>2719</v>
      </c>
      <c r="BK139" s="4">
        <v>953</v>
      </c>
      <c r="BL139" s="4">
        <v>338</v>
      </c>
      <c r="BM139" s="4">
        <v>145</v>
      </c>
      <c r="BN139" s="4">
        <v>38</v>
      </c>
      <c r="BO139" s="4">
        <v>13</v>
      </c>
    </row>
    <row r="140" spans="1:67" ht="11.1" customHeight="1">
      <c r="A140" s="11"/>
      <c r="B140" s="16"/>
      <c r="C140" s="23"/>
      <c r="D140" s="31"/>
      <c r="E140" s="41"/>
      <c r="F140" s="49"/>
      <c r="G140" s="31"/>
      <c r="H140" s="41"/>
      <c r="I140" s="49"/>
      <c r="J140" s="54"/>
      <c r="K140" s="56"/>
      <c r="L140" s="58"/>
      <c r="M140" s="60"/>
      <c r="N140" s="62"/>
      <c r="O140" s="66"/>
      <c r="P140" s="31"/>
      <c r="Q140" s="41"/>
      <c r="R140" s="49"/>
      <c r="S140" s="72"/>
      <c r="T140" s="80"/>
      <c r="U140" s="86"/>
      <c r="V140" s="90"/>
      <c r="W140" s="96"/>
      <c r="X140" s="104" t="str">
        <f t="shared" si="15"/>
        <v xml:space="preserve"> </v>
      </c>
      <c r="Y140" s="96"/>
      <c r="Z140" s="96"/>
      <c r="AA140" s="104" t="str">
        <f t="shared" si="16"/>
        <v xml:space="preserve"> </v>
      </c>
      <c r="AB140" s="96"/>
      <c r="AC140" s="96"/>
      <c r="AD140" s="104" t="str">
        <f t="shared" si="17"/>
        <v xml:space="preserve"> </v>
      </c>
      <c r="AE140" s="96"/>
      <c r="AF140" s="96"/>
      <c r="AG140" s="104" t="str">
        <f t="shared" si="18"/>
        <v xml:space="preserve"> </v>
      </c>
      <c r="AH140" s="96"/>
      <c r="AI140" s="96"/>
      <c r="AJ140" s="104" t="str">
        <f t="shared" si="19"/>
        <v xml:space="preserve"> </v>
      </c>
      <c r="AK140" s="96"/>
      <c r="AL140" s="96"/>
      <c r="AM140" s="104" t="str">
        <f t="shared" si="20"/>
        <v xml:space="preserve"> </v>
      </c>
      <c r="AN140" s="96"/>
      <c r="AO140" s="96"/>
      <c r="AP140" s="104" t="str">
        <f t="shared" si="21"/>
        <v xml:space="preserve"> </v>
      </c>
      <c r="AQ140" s="96"/>
      <c r="AR140" s="96"/>
      <c r="AS140" s="122"/>
      <c r="AT140" s="122"/>
      <c r="AU140" s="122"/>
      <c r="AV140" s="158"/>
      <c r="AW140" s="143"/>
      <c r="AX140" s="162"/>
      <c r="BA140" s="5"/>
      <c r="BB140" s="5"/>
      <c r="BC140" s="1">
        <f>G139</f>
        <v>0</v>
      </c>
      <c r="BE140" s="2" t="str">
        <f>M139</f>
        <v/>
      </c>
      <c r="BF140" s="2" t="str">
        <f>IF(P139="","",IF(P139=32,"φ30","φ"&amp;P139))</f>
        <v/>
      </c>
      <c r="BH140" s="178">
        <v>1.37</v>
      </c>
      <c r="BI140" s="4">
        <v>7354</v>
      </c>
      <c r="BJ140" s="4">
        <v>2756</v>
      </c>
      <c r="BK140" s="4">
        <v>966</v>
      </c>
      <c r="BL140" s="4">
        <v>338</v>
      </c>
      <c r="BM140" s="4">
        <v>145</v>
      </c>
      <c r="BN140" s="4">
        <v>38</v>
      </c>
      <c r="BO140" s="4">
        <v>13</v>
      </c>
    </row>
    <row r="141" spans="1:67" ht="11.1" customHeight="1">
      <c r="A141" s="10"/>
      <c r="B141" s="15" t="s">
        <v>26</v>
      </c>
      <c r="C141" s="22"/>
      <c r="D141" s="30"/>
      <c r="E141" s="40"/>
      <c r="F141" s="48"/>
      <c r="G141" s="30"/>
      <c r="H141" s="40"/>
      <c r="I141" s="48"/>
      <c r="J141" s="53" t="str">
        <f>IF(G141="","",DGET(BA$4:BB$54,"使用水量比",BC141:BC142))</f>
        <v/>
      </c>
      <c r="K141" s="55"/>
      <c r="L141" s="57"/>
      <c r="M141" s="59" t="str">
        <f>IF(J141="","",IF(D141/G141*J141&lt;3,ROUND(D141/G141*J141,2),IF(D141/G141*J141&lt;10,ROUND(D141/G141*J141,1),IF(D141/G141*J141&lt;30,ROUND(D141/G141*J141,0),ROUND(D141/G141*J141,-1)))))</f>
        <v/>
      </c>
      <c r="N141" s="61"/>
      <c r="O141" s="65"/>
      <c r="P141" s="30"/>
      <c r="Q141" s="40"/>
      <c r="R141" s="48"/>
      <c r="S141" s="71"/>
      <c r="T141" s="79"/>
      <c r="U141" s="85"/>
      <c r="V141" s="89"/>
      <c r="W141" s="95"/>
      <c r="X141" s="103" t="str">
        <f t="shared" si="15"/>
        <v xml:space="preserve"> </v>
      </c>
      <c r="Y141" s="95"/>
      <c r="Z141" s="95"/>
      <c r="AA141" s="103" t="str">
        <f t="shared" si="16"/>
        <v xml:space="preserve"> </v>
      </c>
      <c r="AB141" s="95"/>
      <c r="AC141" s="95"/>
      <c r="AD141" s="103" t="str">
        <f t="shared" si="17"/>
        <v xml:space="preserve"> </v>
      </c>
      <c r="AE141" s="95"/>
      <c r="AF141" s="95"/>
      <c r="AG141" s="103" t="str">
        <f t="shared" si="18"/>
        <v xml:space="preserve"> </v>
      </c>
      <c r="AH141" s="95"/>
      <c r="AI141" s="95"/>
      <c r="AJ141" s="103" t="str">
        <f t="shared" si="19"/>
        <v xml:space="preserve"> </v>
      </c>
      <c r="AK141" s="95"/>
      <c r="AL141" s="95"/>
      <c r="AM141" s="103" t="str">
        <f t="shared" si="20"/>
        <v xml:space="preserve"> </v>
      </c>
      <c r="AN141" s="95"/>
      <c r="AO141" s="95"/>
      <c r="AP141" s="103" t="str">
        <f t="shared" si="21"/>
        <v xml:space="preserve"> </v>
      </c>
      <c r="AQ141" s="95"/>
      <c r="AR141" s="95"/>
      <c r="AS141" s="121" t="str">
        <f>IF(SUM(V141:AR142)=0,"",SUM(V141:AR142)+S141)</f>
        <v/>
      </c>
      <c r="AT141" s="119" t="str">
        <f>IF(P141="","",DGET(BH$4:BO$400,BF142,BE141:BE142))</f>
        <v/>
      </c>
      <c r="AU141" s="119" t="str">
        <f>IF(AS141="","",ROUND(AS141*AT141/1000,2))</f>
        <v/>
      </c>
      <c r="AV141" s="157"/>
      <c r="AW141" s="142" t="str">
        <f>IF(AU141="","",ROUND(AU141+AV141,2))</f>
        <v/>
      </c>
      <c r="AX141" s="161"/>
      <c r="AY141" s="1" t="str">
        <f>IF(AX141="○",AW141,"")</f>
        <v/>
      </c>
      <c r="BA141" s="6"/>
      <c r="BB141" s="5"/>
      <c r="BC141" s="168" t="s">
        <v>50</v>
      </c>
      <c r="BE141" s="2" t="s">
        <v>53</v>
      </c>
      <c r="BF141" s="2" t="s">
        <v>18</v>
      </c>
      <c r="BH141" s="178">
        <v>1.38</v>
      </c>
      <c r="BI141" s="4">
        <v>7454</v>
      </c>
      <c r="BJ141" s="4">
        <v>2793</v>
      </c>
      <c r="BK141" s="4">
        <v>978</v>
      </c>
      <c r="BL141" s="4">
        <v>346</v>
      </c>
      <c r="BM141" s="4">
        <v>148</v>
      </c>
      <c r="BN141" s="4">
        <v>39</v>
      </c>
      <c r="BO141" s="4">
        <v>14</v>
      </c>
    </row>
    <row r="142" spans="1:67" ht="11.1" customHeight="1">
      <c r="A142" s="11"/>
      <c r="B142" s="16"/>
      <c r="C142" s="23"/>
      <c r="D142" s="31"/>
      <c r="E142" s="41"/>
      <c r="F142" s="49"/>
      <c r="G142" s="31"/>
      <c r="H142" s="41"/>
      <c r="I142" s="49"/>
      <c r="J142" s="54"/>
      <c r="K142" s="56"/>
      <c r="L142" s="58"/>
      <c r="M142" s="60"/>
      <c r="N142" s="62"/>
      <c r="O142" s="66"/>
      <c r="P142" s="31"/>
      <c r="Q142" s="41"/>
      <c r="R142" s="49"/>
      <c r="S142" s="72"/>
      <c r="T142" s="80"/>
      <c r="U142" s="86"/>
      <c r="V142" s="90"/>
      <c r="W142" s="96"/>
      <c r="X142" s="104" t="str">
        <f t="shared" si="15"/>
        <v xml:space="preserve"> </v>
      </c>
      <c r="Y142" s="96"/>
      <c r="Z142" s="96"/>
      <c r="AA142" s="104" t="str">
        <f t="shared" si="16"/>
        <v xml:space="preserve"> </v>
      </c>
      <c r="AB142" s="96"/>
      <c r="AC142" s="96"/>
      <c r="AD142" s="104" t="str">
        <f t="shared" si="17"/>
        <v xml:space="preserve"> </v>
      </c>
      <c r="AE142" s="96"/>
      <c r="AF142" s="96"/>
      <c r="AG142" s="104" t="str">
        <f t="shared" si="18"/>
        <v xml:space="preserve"> </v>
      </c>
      <c r="AH142" s="96"/>
      <c r="AI142" s="96"/>
      <c r="AJ142" s="104" t="str">
        <f t="shared" si="19"/>
        <v xml:space="preserve"> </v>
      </c>
      <c r="AK142" s="96"/>
      <c r="AL142" s="96"/>
      <c r="AM142" s="104" t="str">
        <f t="shared" si="20"/>
        <v xml:space="preserve"> </v>
      </c>
      <c r="AN142" s="96"/>
      <c r="AO142" s="96"/>
      <c r="AP142" s="104" t="str">
        <f t="shared" si="21"/>
        <v xml:space="preserve"> </v>
      </c>
      <c r="AQ142" s="96"/>
      <c r="AR142" s="96"/>
      <c r="AS142" s="122"/>
      <c r="AT142" s="122"/>
      <c r="AU142" s="122"/>
      <c r="AV142" s="158"/>
      <c r="AW142" s="143"/>
      <c r="AX142" s="162"/>
      <c r="BA142" s="5"/>
      <c r="BB142" s="171"/>
      <c r="BC142" s="1">
        <f>G141</f>
        <v>0</v>
      </c>
      <c r="BE142" s="2" t="str">
        <f>M141</f>
        <v/>
      </c>
      <c r="BF142" s="2" t="str">
        <f>IF(P141="","",IF(P141=32,"φ30","φ"&amp;P141))</f>
        <v/>
      </c>
      <c r="BH142" s="178">
        <v>1.39</v>
      </c>
      <c r="BI142" s="4">
        <v>7555</v>
      </c>
      <c r="BJ142" s="4">
        <v>2830</v>
      </c>
      <c r="BK142" s="4">
        <v>991</v>
      </c>
      <c r="BL142" s="4">
        <v>353</v>
      </c>
      <c r="BM142" s="4">
        <v>151</v>
      </c>
      <c r="BN142" s="4">
        <v>40</v>
      </c>
      <c r="BO142" s="4">
        <v>14</v>
      </c>
    </row>
    <row r="143" spans="1:67" ht="11.1" customHeight="1">
      <c r="A143" s="10"/>
      <c r="B143" s="15" t="s">
        <v>26</v>
      </c>
      <c r="C143" s="22"/>
      <c r="D143" s="30"/>
      <c r="E143" s="40"/>
      <c r="F143" s="48"/>
      <c r="G143" s="30"/>
      <c r="H143" s="40"/>
      <c r="I143" s="48"/>
      <c r="J143" s="53" t="str">
        <f>IF(G143="","",DGET(BA$4:BB$54,"使用水量比",BC143:BC144))</f>
        <v/>
      </c>
      <c r="K143" s="55"/>
      <c r="L143" s="57"/>
      <c r="M143" s="59" t="str">
        <f>IF(J143="","",IF(D143/G143*J143&lt;3,ROUND(D143/G143*J143,2),IF(D143/G143*J143&lt;10,ROUND(D143/G143*J143,1),IF(D143/G143*J143&lt;30,ROUND(D143/G143*J143,0),ROUND(D143/G143*J143,-1)))))</f>
        <v/>
      </c>
      <c r="N143" s="61"/>
      <c r="O143" s="65"/>
      <c r="P143" s="30"/>
      <c r="Q143" s="40"/>
      <c r="R143" s="48"/>
      <c r="S143" s="71"/>
      <c r="T143" s="79"/>
      <c r="U143" s="85"/>
      <c r="V143" s="89"/>
      <c r="W143" s="95"/>
      <c r="X143" s="103" t="str">
        <f t="shared" si="15"/>
        <v xml:space="preserve"> </v>
      </c>
      <c r="Y143" s="95"/>
      <c r="Z143" s="95"/>
      <c r="AA143" s="103" t="str">
        <f t="shared" si="16"/>
        <v xml:space="preserve"> </v>
      </c>
      <c r="AB143" s="95"/>
      <c r="AC143" s="95"/>
      <c r="AD143" s="103" t="str">
        <f t="shared" si="17"/>
        <v xml:space="preserve"> </v>
      </c>
      <c r="AE143" s="95"/>
      <c r="AF143" s="95"/>
      <c r="AG143" s="103" t="str">
        <f t="shared" si="18"/>
        <v xml:space="preserve"> </v>
      </c>
      <c r="AH143" s="95"/>
      <c r="AI143" s="95"/>
      <c r="AJ143" s="103" t="str">
        <f t="shared" si="19"/>
        <v xml:space="preserve"> </v>
      </c>
      <c r="AK143" s="95"/>
      <c r="AL143" s="95"/>
      <c r="AM143" s="103" t="str">
        <f t="shared" si="20"/>
        <v xml:space="preserve"> </v>
      </c>
      <c r="AN143" s="95"/>
      <c r="AO143" s="95"/>
      <c r="AP143" s="103" t="str">
        <f t="shared" si="21"/>
        <v xml:space="preserve"> </v>
      </c>
      <c r="AQ143" s="95"/>
      <c r="AR143" s="95"/>
      <c r="AS143" s="121" t="str">
        <f>IF(SUM(V143:AR144)=0,"",SUM(V143:AR144)+S143)</f>
        <v/>
      </c>
      <c r="AT143" s="119" t="str">
        <f>IF(P143="","",DGET(BH$4:BO$400,BF144,BE143:BE144))</f>
        <v/>
      </c>
      <c r="AU143" s="119" t="str">
        <f>IF(AS143="","",ROUND(AS143*AT143/1000,2))</f>
        <v/>
      </c>
      <c r="AV143" s="157"/>
      <c r="AW143" s="142" t="str">
        <f>IF(AU143="","",ROUND(AU143+AV143,2))</f>
        <v/>
      </c>
      <c r="AX143" s="161"/>
      <c r="AY143" s="1" t="str">
        <f>IF(AX143="○",AW143,"")</f>
        <v/>
      </c>
      <c r="BA143" s="6"/>
      <c r="BB143" s="5"/>
      <c r="BC143" s="168" t="s">
        <v>50</v>
      </c>
      <c r="BE143" s="2" t="s">
        <v>53</v>
      </c>
      <c r="BF143" s="2" t="s">
        <v>18</v>
      </c>
      <c r="BH143" s="178">
        <v>1.4</v>
      </c>
      <c r="BI143" s="4">
        <v>7657</v>
      </c>
      <c r="BJ143" s="4">
        <v>2868</v>
      </c>
      <c r="BK143" s="4">
        <v>1004</v>
      </c>
      <c r="BL143" s="4">
        <v>353</v>
      </c>
      <c r="BM143" s="4">
        <v>151</v>
      </c>
      <c r="BN143" s="4">
        <v>40</v>
      </c>
      <c r="BO143" s="4">
        <v>14</v>
      </c>
    </row>
    <row r="144" spans="1:67" ht="11.1" customHeight="1">
      <c r="A144" s="11"/>
      <c r="B144" s="16"/>
      <c r="C144" s="23"/>
      <c r="D144" s="31"/>
      <c r="E144" s="41"/>
      <c r="F144" s="49"/>
      <c r="G144" s="31"/>
      <c r="H144" s="41"/>
      <c r="I144" s="49"/>
      <c r="J144" s="54"/>
      <c r="K144" s="56"/>
      <c r="L144" s="58"/>
      <c r="M144" s="60"/>
      <c r="N144" s="62"/>
      <c r="O144" s="66"/>
      <c r="P144" s="31"/>
      <c r="Q144" s="41"/>
      <c r="R144" s="49"/>
      <c r="S144" s="72"/>
      <c r="T144" s="80"/>
      <c r="U144" s="86"/>
      <c r="V144" s="90"/>
      <c r="W144" s="96"/>
      <c r="X144" s="104" t="str">
        <f t="shared" si="15"/>
        <v xml:space="preserve"> </v>
      </c>
      <c r="Y144" s="96"/>
      <c r="Z144" s="96"/>
      <c r="AA144" s="104" t="str">
        <f t="shared" si="16"/>
        <v xml:space="preserve"> </v>
      </c>
      <c r="AB144" s="96"/>
      <c r="AC144" s="96"/>
      <c r="AD144" s="104" t="str">
        <f t="shared" si="17"/>
        <v xml:space="preserve"> </v>
      </c>
      <c r="AE144" s="96"/>
      <c r="AF144" s="96"/>
      <c r="AG144" s="104" t="str">
        <f t="shared" si="18"/>
        <v xml:space="preserve"> </v>
      </c>
      <c r="AH144" s="96"/>
      <c r="AI144" s="96"/>
      <c r="AJ144" s="104" t="str">
        <f t="shared" si="19"/>
        <v xml:space="preserve"> </v>
      </c>
      <c r="AK144" s="96"/>
      <c r="AL144" s="96"/>
      <c r="AM144" s="104" t="str">
        <f t="shared" si="20"/>
        <v xml:space="preserve"> </v>
      </c>
      <c r="AN144" s="96"/>
      <c r="AO144" s="96"/>
      <c r="AP144" s="104" t="str">
        <f t="shared" si="21"/>
        <v xml:space="preserve"> </v>
      </c>
      <c r="AQ144" s="96"/>
      <c r="AR144" s="96"/>
      <c r="AS144" s="122"/>
      <c r="AT144" s="122"/>
      <c r="AU144" s="122"/>
      <c r="AV144" s="158"/>
      <c r="AW144" s="143"/>
      <c r="AX144" s="162"/>
      <c r="BA144" s="5"/>
      <c r="BB144" s="5"/>
      <c r="BC144" s="1">
        <f>G143</f>
        <v>0</v>
      </c>
      <c r="BE144" s="2" t="str">
        <f>M143</f>
        <v/>
      </c>
      <c r="BF144" s="2" t="str">
        <f>IF(P143="","",IF(P143=32,"φ30","φ"&amp;P143))</f>
        <v/>
      </c>
      <c r="BH144" s="178">
        <v>1.41</v>
      </c>
      <c r="BI144" s="4">
        <v>7759</v>
      </c>
      <c r="BJ144" s="4">
        <v>2905</v>
      </c>
      <c r="BK144" s="4">
        <v>1017</v>
      </c>
      <c r="BL144" s="4">
        <v>361</v>
      </c>
      <c r="BM144" s="4">
        <v>154</v>
      </c>
      <c r="BN144" s="4">
        <v>40</v>
      </c>
      <c r="BO144" s="4">
        <v>14</v>
      </c>
    </row>
    <row r="145" spans="1:67" ht="11.1" customHeight="1">
      <c r="A145" s="10"/>
      <c r="B145" s="15" t="s">
        <v>26</v>
      </c>
      <c r="C145" s="22"/>
      <c r="D145" s="30"/>
      <c r="E145" s="40"/>
      <c r="F145" s="48"/>
      <c r="G145" s="30"/>
      <c r="H145" s="40"/>
      <c r="I145" s="48"/>
      <c r="J145" s="53" t="str">
        <f>IF(G145="","",DGET(BA$4:BB$54,"使用水量比",BC145:BC146))</f>
        <v/>
      </c>
      <c r="K145" s="55"/>
      <c r="L145" s="57"/>
      <c r="M145" s="59" t="str">
        <f>IF(J145="","",IF(D145/G145*J145&lt;3,ROUND(D145/G145*J145,2),IF(D145/G145*J145&lt;10,ROUND(D145/G145*J145,1),IF(D145/G145*J145&lt;30,ROUND(D145/G145*J145,0),ROUND(D145/G145*J145,-1)))))</f>
        <v/>
      </c>
      <c r="N145" s="61"/>
      <c r="O145" s="65"/>
      <c r="P145" s="30"/>
      <c r="Q145" s="40"/>
      <c r="R145" s="48"/>
      <c r="S145" s="71"/>
      <c r="T145" s="79"/>
      <c r="U145" s="85"/>
      <c r="V145" s="89"/>
      <c r="W145" s="95"/>
      <c r="X145" s="103" t="str">
        <f t="shared" si="15"/>
        <v xml:space="preserve"> </v>
      </c>
      <c r="Y145" s="95"/>
      <c r="Z145" s="95"/>
      <c r="AA145" s="103" t="str">
        <f t="shared" si="16"/>
        <v xml:space="preserve"> </v>
      </c>
      <c r="AB145" s="95"/>
      <c r="AC145" s="95"/>
      <c r="AD145" s="103" t="str">
        <f t="shared" si="17"/>
        <v xml:space="preserve"> </v>
      </c>
      <c r="AE145" s="95"/>
      <c r="AF145" s="95"/>
      <c r="AG145" s="103" t="str">
        <f t="shared" si="18"/>
        <v xml:space="preserve"> </v>
      </c>
      <c r="AH145" s="95"/>
      <c r="AI145" s="95"/>
      <c r="AJ145" s="103" t="str">
        <f t="shared" si="19"/>
        <v xml:space="preserve"> </v>
      </c>
      <c r="AK145" s="95"/>
      <c r="AL145" s="95"/>
      <c r="AM145" s="103" t="str">
        <f t="shared" si="20"/>
        <v xml:space="preserve"> </v>
      </c>
      <c r="AN145" s="95"/>
      <c r="AO145" s="95"/>
      <c r="AP145" s="103" t="str">
        <f t="shared" si="21"/>
        <v xml:space="preserve"> </v>
      </c>
      <c r="AQ145" s="95"/>
      <c r="AR145" s="95"/>
      <c r="AS145" s="121" t="str">
        <f>IF(SUM(V145:AR146)=0,"",SUM(V145:AR146)+S145)</f>
        <v/>
      </c>
      <c r="AT145" s="119" t="str">
        <f>IF(P145="","",DGET(BH$4:BO$400,BF146,BE145:BE146))</f>
        <v/>
      </c>
      <c r="AU145" s="119" t="str">
        <f>IF(AS145="","",ROUND(AS145*AT145/1000,2))</f>
        <v/>
      </c>
      <c r="AV145" s="157"/>
      <c r="AW145" s="142" t="str">
        <f>IF(AU145="","",ROUND(AU145+AV145,2))</f>
        <v/>
      </c>
      <c r="AX145" s="161"/>
      <c r="AY145" s="1" t="str">
        <f>IF(AX145="○",AW145,"")</f>
        <v/>
      </c>
      <c r="BA145" s="6"/>
      <c r="BB145" s="5"/>
      <c r="BC145" s="168" t="s">
        <v>50</v>
      </c>
      <c r="BE145" s="2" t="s">
        <v>53</v>
      </c>
      <c r="BF145" s="2" t="s">
        <v>18</v>
      </c>
      <c r="BH145" s="178">
        <v>1.42</v>
      </c>
      <c r="BI145" s="4">
        <v>7861</v>
      </c>
      <c r="BJ145" s="4">
        <v>2944</v>
      </c>
      <c r="BK145" s="4">
        <v>1031</v>
      </c>
      <c r="BL145" s="4">
        <v>361</v>
      </c>
      <c r="BM145" s="4">
        <v>154</v>
      </c>
      <c r="BN145" s="4">
        <v>40</v>
      </c>
      <c r="BO145" s="4">
        <v>14</v>
      </c>
    </row>
    <row r="146" spans="1:67" ht="11.1" customHeight="1">
      <c r="A146" s="11"/>
      <c r="B146" s="16"/>
      <c r="C146" s="23"/>
      <c r="D146" s="31"/>
      <c r="E146" s="41"/>
      <c r="F146" s="49"/>
      <c r="G146" s="31"/>
      <c r="H146" s="41"/>
      <c r="I146" s="49"/>
      <c r="J146" s="54"/>
      <c r="K146" s="56"/>
      <c r="L146" s="58"/>
      <c r="M146" s="60"/>
      <c r="N146" s="62"/>
      <c r="O146" s="66"/>
      <c r="P146" s="31"/>
      <c r="Q146" s="41"/>
      <c r="R146" s="49"/>
      <c r="S146" s="72"/>
      <c r="T146" s="80"/>
      <c r="U146" s="86"/>
      <c r="V146" s="90"/>
      <c r="W146" s="96"/>
      <c r="X146" s="104" t="str">
        <f t="shared" si="15"/>
        <v xml:space="preserve"> </v>
      </c>
      <c r="Y146" s="96"/>
      <c r="Z146" s="96"/>
      <c r="AA146" s="104" t="str">
        <f t="shared" si="16"/>
        <v xml:space="preserve"> </v>
      </c>
      <c r="AB146" s="96"/>
      <c r="AC146" s="96"/>
      <c r="AD146" s="104" t="str">
        <f t="shared" si="17"/>
        <v xml:space="preserve"> </v>
      </c>
      <c r="AE146" s="96"/>
      <c r="AF146" s="96"/>
      <c r="AG146" s="104" t="str">
        <f t="shared" si="18"/>
        <v xml:space="preserve"> </v>
      </c>
      <c r="AH146" s="96"/>
      <c r="AI146" s="96"/>
      <c r="AJ146" s="104" t="str">
        <f t="shared" si="19"/>
        <v xml:space="preserve"> </v>
      </c>
      <c r="AK146" s="96"/>
      <c r="AL146" s="96"/>
      <c r="AM146" s="104" t="str">
        <f t="shared" si="20"/>
        <v xml:space="preserve"> </v>
      </c>
      <c r="AN146" s="96"/>
      <c r="AO146" s="96"/>
      <c r="AP146" s="104" t="str">
        <f t="shared" si="21"/>
        <v xml:space="preserve"> </v>
      </c>
      <c r="AQ146" s="96"/>
      <c r="AR146" s="96"/>
      <c r="AS146" s="122"/>
      <c r="AT146" s="122"/>
      <c r="AU146" s="122"/>
      <c r="AV146" s="158"/>
      <c r="AW146" s="143"/>
      <c r="AX146" s="162"/>
      <c r="BA146" s="5"/>
      <c r="BB146" s="5"/>
      <c r="BC146" s="1">
        <f>G145</f>
        <v>0</v>
      </c>
      <c r="BE146" s="2" t="str">
        <f>M145</f>
        <v/>
      </c>
      <c r="BF146" s="2" t="str">
        <f>IF(P145="","",IF(P145=32,"φ30","φ"&amp;P145))</f>
        <v/>
      </c>
      <c r="BH146" s="178">
        <v>1.43</v>
      </c>
      <c r="BI146" s="4">
        <v>7965</v>
      </c>
      <c r="BJ146" s="4">
        <v>2982</v>
      </c>
      <c r="BK146" s="4">
        <v>1044</v>
      </c>
      <c r="BL146" s="4">
        <v>369</v>
      </c>
      <c r="BM146" s="4">
        <v>157</v>
      </c>
      <c r="BN146" s="4">
        <v>41</v>
      </c>
      <c r="BO146" s="4">
        <v>14</v>
      </c>
    </row>
    <row r="147" spans="1:67" ht="11.1" customHeight="1">
      <c r="A147" s="10"/>
      <c r="B147" s="15" t="s">
        <v>26</v>
      </c>
      <c r="C147" s="22"/>
      <c r="D147" s="30"/>
      <c r="E147" s="40"/>
      <c r="F147" s="48"/>
      <c r="G147" s="30"/>
      <c r="H147" s="40"/>
      <c r="I147" s="48"/>
      <c r="J147" s="53" t="str">
        <f>IF(G147="","",DGET(BA$4:BB$54,"使用水量比",BC147:BC148))</f>
        <v/>
      </c>
      <c r="K147" s="55"/>
      <c r="L147" s="57"/>
      <c r="M147" s="59" t="str">
        <f>IF(J147="","",IF(D147/G147*J147&lt;3,ROUND(D147/G147*J147,2),IF(D147/G147*J147&lt;10,ROUND(D147/G147*J147,1),IF(D147/G147*J147&lt;30,ROUND(D147/G147*J147,0),ROUND(D147/G147*J147,-1)))))</f>
        <v/>
      </c>
      <c r="N147" s="61"/>
      <c r="O147" s="65"/>
      <c r="P147" s="30"/>
      <c r="Q147" s="40"/>
      <c r="R147" s="48"/>
      <c r="S147" s="71"/>
      <c r="T147" s="79"/>
      <c r="U147" s="85"/>
      <c r="V147" s="89"/>
      <c r="W147" s="95"/>
      <c r="X147" s="103" t="str">
        <f t="shared" si="15"/>
        <v xml:space="preserve"> </v>
      </c>
      <c r="Y147" s="95"/>
      <c r="Z147" s="95"/>
      <c r="AA147" s="103" t="str">
        <f t="shared" si="16"/>
        <v xml:space="preserve"> </v>
      </c>
      <c r="AB147" s="95"/>
      <c r="AC147" s="95"/>
      <c r="AD147" s="103" t="str">
        <f t="shared" si="17"/>
        <v xml:space="preserve"> </v>
      </c>
      <c r="AE147" s="95"/>
      <c r="AF147" s="95"/>
      <c r="AG147" s="103" t="str">
        <f t="shared" si="18"/>
        <v xml:space="preserve"> </v>
      </c>
      <c r="AH147" s="95"/>
      <c r="AI147" s="95"/>
      <c r="AJ147" s="103" t="str">
        <f t="shared" si="19"/>
        <v xml:space="preserve"> </v>
      </c>
      <c r="AK147" s="95"/>
      <c r="AL147" s="95"/>
      <c r="AM147" s="103" t="str">
        <f t="shared" si="20"/>
        <v xml:space="preserve"> </v>
      </c>
      <c r="AN147" s="95"/>
      <c r="AO147" s="95"/>
      <c r="AP147" s="103" t="str">
        <f t="shared" si="21"/>
        <v xml:space="preserve"> </v>
      </c>
      <c r="AQ147" s="95"/>
      <c r="AR147" s="95"/>
      <c r="AS147" s="121" t="str">
        <f>IF(SUM(V147:AR148)=0,"",SUM(V147:AR148)+S147)</f>
        <v/>
      </c>
      <c r="AT147" s="119" t="str">
        <f>IF(P147="","",DGET(BH$4:BO$400,BF148,BE147:BE148))</f>
        <v/>
      </c>
      <c r="AU147" s="119" t="str">
        <f>IF(AS147="","",ROUND(AS147*AT147/1000,2))</f>
        <v/>
      </c>
      <c r="AV147" s="157"/>
      <c r="AW147" s="142" t="str">
        <f>IF(AU147="","",ROUND(AU147+AV147,2))</f>
        <v/>
      </c>
      <c r="AX147" s="161"/>
      <c r="AY147" s="1" t="str">
        <f>IF(AX147="○",AW147,"")</f>
        <v/>
      </c>
      <c r="BA147" s="6"/>
      <c r="BB147" s="5"/>
      <c r="BC147" s="168" t="s">
        <v>50</v>
      </c>
      <c r="BE147" s="2" t="s">
        <v>53</v>
      </c>
      <c r="BF147" s="2" t="s">
        <v>18</v>
      </c>
      <c r="BH147" s="178">
        <v>1.44</v>
      </c>
      <c r="BI147" s="4">
        <v>8069</v>
      </c>
      <c r="BJ147" s="4">
        <v>3020</v>
      </c>
      <c r="BK147" s="4">
        <v>1057</v>
      </c>
      <c r="BL147" s="4">
        <v>376</v>
      </c>
      <c r="BM147" s="4">
        <v>161</v>
      </c>
      <c r="BN147" s="4">
        <v>42</v>
      </c>
      <c r="BO147" s="4">
        <v>15</v>
      </c>
    </row>
    <row r="148" spans="1:67" ht="11.1" customHeight="1">
      <c r="A148" s="11"/>
      <c r="B148" s="16"/>
      <c r="C148" s="23"/>
      <c r="D148" s="31"/>
      <c r="E148" s="41"/>
      <c r="F148" s="49"/>
      <c r="G148" s="31"/>
      <c r="H148" s="41"/>
      <c r="I148" s="49"/>
      <c r="J148" s="54"/>
      <c r="K148" s="56"/>
      <c r="L148" s="58"/>
      <c r="M148" s="60"/>
      <c r="N148" s="62"/>
      <c r="O148" s="66"/>
      <c r="P148" s="31"/>
      <c r="Q148" s="41"/>
      <c r="R148" s="49"/>
      <c r="S148" s="72"/>
      <c r="T148" s="80"/>
      <c r="U148" s="86"/>
      <c r="V148" s="90"/>
      <c r="W148" s="96"/>
      <c r="X148" s="104" t="str">
        <f t="shared" si="15"/>
        <v xml:space="preserve"> </v>
      </c>
      <c r="Y148" s="96"/>
      <c r="Z148" s="96"/>
      <c r="AA148" s="104" t="str">
        <f t="shared" si="16"/>
        <v xml:space="preserve"> </v>
      </c>
      <c r="AB148" s="96"/>
      <c r="AC148" s="96"/>
      <c r="AD148" s="104" t="str">
        <f t="shared" si="17"/>
        <v xml:space="preserve"> </v>
      </c>
      <c r="AE148" s="96"/>
      <c r="AF148" s="96"/>
      <c r="AG148" s="104" t="str">
        <f t="shared" si="18"/>
        <v xml:space="preserve"> </v>
      </c>
      <c r="AH148" s="96"/>
      <c r="AI148" s="96"/>
      <c r="AJ148" s="104" t="str">
        <f t="shared" si="19"/>
        <v xml:space="preserve"> </v>
      </c>
      <c r="AK148" s="96"/>
      <c r="AL148" s="96"/>
      <c r="AM148" s="104" t="str">
        <f t="shared" si="20"/>
        <v xml:space="preserve"> </v>
      </c>
      <c r="AN148" s="96"/>
      <c r="AO148" s="96"/>
      <c r="AP148" s="104" t="str">
        <f t="shared" si="21"/>
        <v xml:space="preserve"> </v>
      </c>
      <c r="AQ148" s="96"/>
      <c r="AR148" s="96"/>
      <c r="AS148" s="122"/>
      <c r="AT148" s="122"/>
      <c r="AU148" s="122"/>
      <c r="AV148" s="158"/>
      <c r="AW148" s="143"/>
      <c r="AX148" s="162"/>
      <c r="BA148" s="5"/>
      <c r="BB148" s="5"/>
      <c r="BC148" s="1">
        <f>G147</f>
        <v>0</v>
      </c>
      <c r="BE148" s="2" t="str">
        <f>M147</f>
        <v/>
      </c>
      <c r="BF148" s="2" t="str">
        <f>IF(P147="","",IF(P147=32,"φ30","φ"&amp;P147))</f>
        <v/>
      </c>
      <c r="BH148" s="178">
        <v>1.45</v>
      </c>
      <c r="BI148" s="4">
        <v>8173</v>
      </c>
      <c r="BJ148" s="4">
        <v>3059</v>
      </c>
      <c r="BK148" s="4">
        <v>1071</v>
      </c>
      <c r="BL148" s="4">
        <v>376</v>
      </c>
      <c r="BM148" s="4">
        <v>161</v>
      </c>
      <c r="BN148" s="4">
        <v>42</v>
      </c>
      <c r="BO148" s="4">
        <v>15</v>
      </c>
    </row>
    <row r="149" spans="1:67" ht="11.1" customHeight="1">
      <c r="A149" s="10"/>
      <c r="B149" s="15" t="s">
        <v>26</v>
      </c>
      <c r="C149" s="22"/>
      <c r="D149" s="30"/>
      <c r="E149" s="40"/>
      <c r="F149" s="48"/>
      <c r="G149" s="30"/>
      <c r="H149" s="40"/>
      <c r="I149" s="48"/>
      <c r="J149" s="53" t="str">
        <f>IF(G149="","",DGET(BA$4:BB$54,"使用水量比",BC149:BC150))</f>
        <v/>
      </c>
      <c r="K149" s="55"/>
      <c r="L149" s="57"/>
      <c r="M149" s="59" t="str">
        <f>IF(J149="","",IF(D149/G149*J149&lt;3,ROUND(D149/G149*J149,2),IF(D149/G149*J149&lt;10,ROUND(D149/G149*J149,1),IF(D149/G149*J149&lt;30,ROUND(D149/G149*J149,0),ROUND(D149/G149*J149,-1)))))</f>
        <v/>
      </c>
      <c r="N149" s="61"/>
      <c r="O149" s="65"/>
      <c r="P149" s="30"/>
      <c r="Q149" s="40"/>
      <c r="R149" s="48"/>
      <c r="S149" s="71"/>
      <c r="T149" s="79"/>
      <c r="U149" s="85"/>
      <c r="V149" s="89"/>
      <c r="W149" s="95"/>
      <c r="X149" s="103" t="str">
        <f t="shared" si="15"/>
        <v xml:space="preserve"> </v>
      </c>
      <c r="Y149" s="95"/>
      <c r="Z149" s="95"/>
      <c r="AA149" s="103" t="str">
        <f t="shared" si="16"/>
        <v xml:space="preserve"> </v>
      </c>
      <c r="AB149" s="95"/>
      <c r="AC149" s="95"/>
      <c r="AD149" s="103" t="str">
        <f t="shared" si="17"/>
        <v xml:space="preserve"> </v>
      </c>
      <c r="AE149" s="95"/>
      <c r="AF149" s="95"/>
      <c r="AG149" s="103" t="str">
        <f t="shared" si="18"/>
        <v xml:space="preserve"> </v>
      </c>
      <c r="AH149" s="95"/>
      <c r="AI149" s="95"/>
      <c r="AJ149" s="103" t="str">
        <f t="shared" si="19"/>
        <v xml:space="preserve"> </v>
      </c>
      <c r="AK149" s="95"/>
      <c r="AL149" s="95"/>
      <c r="AM149" s="103" t="str">
        <f t="shared" si="20"/>
        <v xml:space="preserve"> </v>
      </c>
      <c r="AN149" s="95"/>
      <c r="AO149" s="95"/>
      <c r="AP149" s="103" t="str">
        <f t="shared" si="21"/>
        <v xml:space="preserve"> </v>
      </c>
      <c r="AQ149" s="95"/>
      <c r="AR149" s="95"/>
      <c r="AS149" s="121" t="str">
        <f>IF(SUM(V149:AR150)=0,"",SUM(V149:AR150)+S149)</f>
        <v/>
      </c>
      <c r="AT149" s="119" t="str">
        <f>IF(P149="","",DGET(BH$4:BO$400,BF150,BE149:BE150))</f>
        <v/>
      </c>
      <c r="AU149" s="119" t="str">
        <f>IF(AS149="","",ROUND(AS149*AT149/1000,2))</f>
        <v/>
      </c>
      <c r="AV149" s="157"/>
      <c r="AW149" s="142" t="str">
        <f>IF(AU149="","",ROUND(AU149+AV149,2))</f>
        <v/>
      </c>
      <c r="AX149" s="161"/>
      <c r="AY149" s="1" t="str">
        <f>IF(AX149="○",AW149,"")</f>
        <v/>
      </c>
      <c r="BA149" s="6"/>
      <c r="BB149" s="5"/>
      <c r="BC149" s="168" t="s">
        <v>50</v>
      </c>
      <c r="BE149" s="2" t="s">
        <v>53</v>
      </c>
      <c r="BF149" s="2" t="s">
        <v>18</v>
      </c>
      <c r="BH149" s="178">
        <v>1.46</v>
      </c>
      <c r="BI149" s="4">
        <v>8278</v>
      </c>
      <c r="BJ149" s="4">
        <v>3098</v>
      </c>
      <c r="BK149" s="4">
        <v>1084</v>
      </c>
      <c r="BL149" s="4">
        <v>384</v>
      </c>
      <c r="BM149" s="4">
        <v>164</v>
      </c>
      <c r="BN149" s="4">
        <v>43</v>
      </c>
      <c r="BO149" s="4">
        <v>15</v>
      </c>
    </row>
    <row r="150" spans="1:67" ht="11.1" customHeight="1">
      <c r="A150" s="11"/>
      <c r="B150" s="16"/>
      <c r="C150" s="23"/>
      <c r="D150" s="31"/>
      <c r="E150" s="41"/>
      <c r="F150" s="49"/>
      <c r="G150" s="31"/>
      <c r="H150" s="41"/>
      <c r="I150" s="49"/>
      <c r="J150" s="54"/>
      <c r="K150" s="56"/>
      <c r="L150" s="58"/>
      <c r="M150" s="60"/>
      <c r="N150" s="62"/>
      <c r="O150" s="66"/>
      <c r="P150" s="31"/>
      <c r="Q150" s="41"/>
      <c r="R150" s="49"/>
      <c r="S150" s="72"/>
      <c r="T150" s="80"/>
      <c r="U150" s="86"/>
      <c r="V150" s="90"/>
      <c r="W150" s="96"/>
      <c r="X150" s="104" t="str">
        <f t="shared" si="15"/>
        <v xml:space="preserve"> </v>
      </c>
      <c r="Y150" s="96"/>
      <c r="Z150" s="96"/>
      <c r="AA150" s="104" t="str">
        <f t="shared" si="16"/>
        <v xml:space="preserve"> </v>
      </c>
      <c r="AB150" s="96"/>
      <c r="AC150" s="96"/>
      <c r="AD150" s="104" t="str">
        <f t="shared" si="17"/>
        <v xml:space="preserve"> </v>
      </c>
      <c r="AE150" s="96"/>
      <c r="AF150" s="96"/>
      <c r="AG150" s="104" t="str">
        <f t="shared" si="18"/>
        <v xml:space="preserve"> </v>
      </c>
      <c r="AH150" s="96"/>
      <c r="AI150" s="96"/>
      <c r="AJ150" s="104" t="str">
        <f t="shared" si="19"/>
        <v xml:space="preserve"> </v>
      </c>
      <c r="AK150" s="96"/>
      <c r="AL150" s="96"/>
      <c r="AM150" s="104" t="str">
        <f t="shared" si="20"/>
        <v xml:space="preserve"> </v>
      </c>
      <c r="AN150" s="96"/>
      <c r="AO150" s="96"/>
      <c r="AP150" s="104" t="str">
        <f t="shared" si="21"/>
        <v xml:space="preserve"> </v>
      </c>
      <c r="AQ150" s="96"/>
      <c r="AR150" s="96"/>
      <c r="AS150" s="122"/>
      <c r="AT150" s="122"/>
      <c r="AU150" s="122"/>
      <c r="AV150" s="158"/>
      <c r="AW150" s="143"/>
      <c r="AX150" s="162"/>
      <c r="BA150" s="5"/>
      <c r="BB150" s="5"/>
      <c r="BC150" s="1">
        <f>G149</f>
        <v>0</v>
      </c>
      <c r="BE150" s="2" t="str">
        <f>M149</f>
        <v/>
      </c>
      <c r="BF150" s="2" t="str">
        <f>IF(P149="","",IF(P149=32,"φ30","φ"&amp;P149))</f>
        <v/>
      </c>
      <c r="BH150" s="178">
        <v>1.47</v>
      </c>
      <c r="BI150" s="4">
        <v>8384</v>
      </c>
      <c r="BJ150" s="4">
        <v>3137</v>
      </c>
      <c r="BK150" s="4">
        <v>1094</v>
      </c>
      <c r="BL150" s="4">
        <v>384</v>
      </c>
      <c r="BM150" s="4">
        <v>164</v>
      </c>
      <c r="BN150" s="4">
        <v>43</v>
      </c>
      <c r="BO150" s="4">
        <v>15</v>
      </c>
    </row>
    <row r="151" spans="1:67" ht="11.1" customHeight="1">
      <c r="A151" s="10"/>
      <c r="B151" s="15" t="s">
        <v>26</v>
      </c>
      <c r="C151" s="22"/>
      <c r="D151" s="30"/>
      <c r="E151" s="40"/>
      <c r="F151" s="48"/>
      <c r="G151" s="30"/>
      <c r="H151" s="40"/>
      <c r="I151" s="48"/>
      <c r="J151" s="53" t="str">
        <f>IF(G151="","",DGET(BA$4:BB$54,"使用水量比",BC151:BC152))</f>
        <v/>
      </c>
      <c r="K151" s="55"/>
      <c r="L151" s="57"/>
      <c r="M151" s="59" t="str">
        <f>IF(J151="","",IF(D151/G151*J151&lt;3,ROUND(D151/G151*J151,2),IF(D151/G151*J151&lt;10,ROUND(D151/G151*J151,1),IF(D151/G151*J151&lt;30,ROUND(D151/G151*J151,0),ROUND(D151/G151*J151,-1)))))</f>
        <v/>
      </c>
      <c r="N151" s="61"/>
      <c r="O151" s="65"/>
      <c r="P151" s="30"/>
      <c r="Q151" s="40"/>
      <c r="R151" s="48"/>
      <c r="S151" s="71"/>
      <c r="T151" s="79"/>
      <c r="U151" s="85"/>
      <c r="V151" s="89"/>
      <c r="W151" s="95"/>
      <c r="X151" s="103" t="str">
        <f t="shared" si="15"/>
        <v xml:space="preserve"> </v>
      </c>
      <c r="Y151" s="95"/>
      <c r="Z151" s="95"/>
      <c r="AA151" s="103" t="str">
        <f t="shared" si="16"/>
        <v xml:space="preserve"> </v>
      </c>
      <c r="AB151" s="95"/>
      <c r="AC151" s="95"/>
      <c r="AD151" s="103" t="str">
        <f t="shared" si="17"/>
        <v xml:space="preserve"> </v>
      </c>
      <c r="AE151" s="95"/>
      <c r="AF151" s="95"/>
      <c r="AG151" s="103" t="str">
        <f t="shared" si="18"/>
        <v xml:space="preserve"> </v>
      </c>
      <c r="AH151" s="95"/>
      <c r="AI151" s="95"/>
      <c r="AJ151" s="103" t="str">
        <f t="shared" si="19"/>
        <v xml:space="preserve"> </v>
      </c>
      <c r="AK151" s="95"/>
      <c r="AL151" s="95"/>
      <c r="AM151" s="103" t="str">
        <f t="shared" si="20"/>
        <v xml:space="preserve"> </v>
      </c>
      <c r="AN151" s="95"/>
      <c r="AO151" s="95"/>
      <c r="AP151" s="103" t="str">
        <f t="shared" si="21"/>
        <v xml:space="preserve"> </v>
      </c>
      <c r="AQ151" s="95"/>
      <c r="AR151" s="95"/>
      <c r="AS151" s="121" t="str">
        <f>IF(SUM(V151:AR152)=0,"",SUM(V151:AR152)+S151)</f>
        <v/>
      </c>
      <c r="AT151" s="119" t="str">
        <f>IF(P151="","",DGET(BH$4:BO$400,BF152,BE151:BE152))</f>
        <v/>
      </c>
      <c r="AU151" s="119" t="str">
        <f>IF(AS151="","",ROUND(AS151*AT151/1000,2))</f>
        <v/>
      </c>
      <c r="AV151" s="157"/>
      <c r="AW151" s="142" t="str">
        <f>IF(AU151="","",ROUND(AU151+AV151,2))</f>
        <v/>
      </c>
      <c r="AX151" s="161"/>
      <c r="AY151" s="1" t="str">
        <f>IF(AX151="○",AW151,"")</f>
        <v/>
      </c>
      <c r="BA151" s="6"/>
      <c r="BB151" s="5"/>
      <c r="BC151" s="168" t="s">
        <v>50</v>
      </c>
      <c r="BE151" s="2" t="s">
        <v>53</v>
      </c>
      <c r="BF151" s="2" t="s">
        <v>18</v>
      </c>
      <c r="BH151" s="178">
        <v>1.48</v>
      </c>
      <c r="BI151" s="4">
        <v>8491</v>
      </c>
      <c r="BJ151" s="4">
        <v>3177</v>
      </c>
      <c r="BK151" s="4">
        <v>1111</v>
      </c>
      <c r="BL151" s="4">
        <v>392</v>
      </c>
      <c r="BM151" s="4">
        <v>167</v>
      </c>
      <c r="BN151" s="4">
        <v>44</v>
      </c>
      <c r="BO151" s="4">
        <v>15</v>
      </c>
    </row>
    <row r="152" spans="1:67" ht="11.1" customHeight="1">
      <c r="A152" s="11"/>
      <c r="B152" s="16"/>
      <c r="C152" s="23"/>
      <c r="D152" s="31"/>
      <c r="E152" s="41"/>
      <c r="F152" s="49"/>
      <c r="G152" s="31"/>
      <c r="H152" s="41"/>
      <c r="I152" s="49"/>
      <c r="J152" s="54"/>
      <c r="K152" s="56"/>
      <c r="L152" s="58"/>
      <c r="M152" s="60"/>
      <c r="N152" s="62"/>
      <c r="O152" s="66"/>
      <c r="P152" s="31"/>
      <c r="Q152" s="41"/>
      <c r="R152" s="49"/>
      <c r="S152" s="72"/>
      <c r="T152" s="80"/>
      <c r="U152" s="86"/>
      <c r="V152" s="90"/>
      <c r="W152" s="96"/>
      <c r="X152" s="104" t="str">
        <f t="shared" si="15"/>
        <v xml:space="preserve"> </v>
      </c>
      <c r="Y152" s="96"/>
      <c r="Z152" s="96"/>
      <c r="AA152" s="104" t="str">
        <f t="shared" si="16"/>
        <v xml:space="preserve"> </v>
      </c>
      <c r="AB152" s="96"/>
      <c r="AC152" s="96"/>
      <c r="AD152" s="104" t="str">
        <f t="shared" si="17"/>
        <v xml:space="preserve"> </v>
      </c>
      <c r="AE152" s="96"/>
      <c r="AF152" s="96"/>
      <c r="AG152" s="104" t="str">
        <f t="shared" si="18"/>
        <v xml:space="preserve"> </v>
      </c>
      <c r="AH152" s="96"/>
      <c r="AI152" s="96"/>
      <c r="AJ152" s="104" t="str">
        <f t="shared" si="19"/>
        <v xml:space="preserve"> </v>
      </c>
      <c r="AK152" s="96"/>
      <c r="AL152" s="96"/>
      <c r="AM152" s="104" t="str">
        <f t="shared" si="20"/>
        <v xml:space="preserve"> </v>
      </c>
      <c r="AN152" s="96"/>
      <c r="AO152" s="96"/>
      <c r="AP152" s="104" t="str">
        <f t="shared" si="21"/>
        <v xml:space="preserve"> </v>
      </c>
      <c r="AQ152" s="96"/>
      <c r="AR152" s="96"/>
      <c r="AS152" s="122"/>
      <c r="AT152" s="122"/>
      <c r="AU152" s="122"/>
      <c r="AV152" s="158"/>
      <c r="AW152" s="143"/>
      <c r="AX152" s="162"/>
      <c r="BA152" s="5"/>
      <c r="BB152" s="171"/>
      <c r="BC152" s="1">
        <f>G151</f>
        <v>0</v>
      </c>
      <c r="BE152" s="2" t="str">
        <f>M151</f>
        <v/>
      </c>
      <c r="BF152" s="2" t="str">
        <f>IF(P151="","",IF(P151=32,"φ30","φ"&amp;P151))</f>
        <v/>
      </c>
      <c r="BH152" s="178">
        <v>1.49</v>
      </c>
      <c r="BI152" s="4">
        <v>8598</v>
      </c>
      <c r="BJ152" s="4">
        <v>3216</v>
      </c>
      <c r="BK152" s="4">
        <v>1125</v>
      </c>
      <c r="BL152" s="4">
        <v>400</v>
      </c>
      <c r="BM152" s="4">
        <v>171</v>
      </c>
      <c r="BN152" s="4">
        <v>45</v>
      </c>
      <c r="BO152" s="4">
        <v>16</v>
      </c>
    </row>
    <row r="153" spans="1:67" ht="11.1" customHeight="1">
      <c r="A153" s="8" t="s">
        <v>43</v>
      </c>
      <c r="B153" s="15"/>
      <c r="C153" s="20"/>
      <c r="D153" s="8"/>
      <c r="E153" s="15"/>
      <c r="F153" s="20"/>
      <c r="G153" s="8"/>
      <c r="H153" s="15"/>
      <c r="I153" s="20"/>
      <c r="J153" s="8"/>
      <c r="K153" s="15"/>
      <c r="L153" s="20"/>
      <c r="M153" s="8"/>
      <c r="N153" s="15"/>
      <c r="O153" s="20"/>
      <c r="P153" s="8"/>
      <c r="Q153" s="15"/>
      <c r="R153" s="20"/>
      <c r="S153" s="8"/>
      <c r="T153" s="15"/>
      <c r="U153" s="20"/>
      <c r="V153" s="8"/>
      <c r="W153" s="15"/>
      <c r="X153" s="107"/>
      <c r="Y153" s="15"/>
      <c r="Z153" s="15"/>
      <c r="AA153" s="110"/>
      <c r="AB153" s="15"/>
      <c r="AC153" s="15"/>
      <c r="AD153" s="107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10"/>
      <c r="AQ153" s="15"/>
      <c r="AR153" s="15"/>
      <c r="AS153" s="124" t="s">
        <v>45</v>
      </c>
      <c r="AT153" s="132"/>
      <c r="AU153" s="132"/>
      <c r="AV153" s="150"/>
      <c r="AW153" s="29" t="str">
        <f>IF(D169="",IF(SUM(AY7:AY152)=0,"",ROUND(SUM(AY7:AY152),2)),"")</f>
        <v/>
      </c>
      <c r="AX153" s="47"/>
      <c r="BA153" s="6"/>
      <c r="BB153" s="5"/>
      <c r="BC153" s="168"/>
      <c r="BH153" s="178">
        <v>1.5</v>
      </c>
      <c r="BI153" s="4">
        <v>8706</v>
      </c>
      <c r="BJ153" s="4">
        <v>3256</v>
      </c>
      <c r="BK153" s="4">
        <v>1139</v>
      </c>
      <c r="BL153" s="4">
        <v>400</v>
      </c>
      <c r="BM153" s="4">
        <v>171</v>
      </c>
      <c r="BN153" s="4">
        <v>45</v>
      </c>
      <c r="BO153" s="4">
        <v>16</v>
      </c>
    </row>
    <row r="154" spans="1:67" ht="11.1" customHeight="1">
      <c r="A154" s="9"/>
      <c r="B154" s="16"/>
      <c r="C154" s="21"/>
      <c r="D154" s="9"/>
      <c r="E154" s="16"/>
      <c r="F154" s="21"/>
      <c r="G154" s="9"/>
      <c r="H154" s="16"/>
      <c r="I154" s="21"/>
      <c r="J154" s="9"/>
      <c r="K154" s="16"/>
      <c r="L154" s="21"/>
      <c r="M154" s="9"/>
      <c r="N154" s="16"/>
      <c r="O154" s="21"/>
      <c r="P154" s="9"/>
      <c r="Q154" s="16"/>
      <c r="R154" s="21"/>
      <c r="S154" s="9"/>
      <c r="T154" s="16"/>
      <c r="U154" s="21"/>
      <c r="V154" s="94"/>
      <c r="W154" s="102"/>
      <c r="X154" s="108"/>
      <c r="Y154" s="102"/>
      <c r="Z154" s="102"/>
      <c r="AA154" s="111"/>
      <c r="AB154" s="102"/>
      <c r="AC154" s="102"/>
      <c r="AD154" s="108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11"/>
      <c r="AQ154" s="102"/>
      <c r="AR154" s="102"/>
      <c r="AS154" s="125"/>
      <c r="AT154" s="133"/>
      <c r="AU154" s="133"/>
      <c r="AV154" s="151"/>
      <c r="AW154" s="32"/>
      <c r="AX154" s="50"/>
      <c r="BA154" s="5"/>
      <c r="BB154" s="5"/>
      <c r="BH154" s="178">
        <v>1.51</v>
      </c>
      <c r="BI154" s="4">
        <v>8814</v>
      </c>
      <c r="BJ154" s="4">
        <v>3296</v>
      </c>
      <c r="BK154" s="4">
        <v>1153</v>
      </c>
      <c r="BL154" s="4">
        <v>408</v>
      </c>
      <c r="BM154" s="4">
        <v>174</v>
      </c>
      <c r="BN154" s="4">
        <v>45</v>
      </c>
      <c r="BO154" s="4">
        <v>16</v>
      </c>
    </row>
    <row r="155" spans="1:67" ht="11.1" customHeight="1">
      <c r="A155" s="8"/>
      <c r="B155" s="15"/>
      <c r="C155" s="20"/>
      <c r="D155" s="8"/>
      <c r="E155" s="15"/>
      <c r="F155" s="20"/>
      <c r="G155" s="8"/>
      <c r="H155" s="15"/>
      <c r="I155" s="20"/>
      <c r="J155" s="8"/>
      <c r="K155" s="15"/>
      <c r="L155" s="20"/>
      <c r="M155" s="8"/>
      <c r="N155" s="15"/>
      <c r="O155" s="20"/>
      <c r="P155" s="8"/>
      <c r="Q155" s="15"/>
      <c r="R155" s="20"/>
      <c r="S155" s="8"/>
      <c r="T155" s="15"/>
      <c r="U155" s="20"/>
      <c r="V155" s="8"/>
      <c r="W155" s="15"/>
      <c r="X155" s="107"/>
      <c r="Y155" s="15"/>
      <c r="Z155" s="15"/>
      <c r="AA155" s="110"/>
      <c r="AB155" s="15"/>
      <c r="AC155" s="15"/>
      <c r="AD155" s="107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10"/>
      <c r="AQ155" s="15"/>
      <c r="AR155" s="15"/>
      <c r="AS155" s="124" t="s">
        <v>66</v>
      </c>
      <c r="AT155" s="132"/>
      <c r="AU155" s="132"/>
      <c r="AV155" s="150"/>
      <c r="AW155" s="59" t="str">
        <f>IF(AW153="","",ROUND(AW153*1.1,2))</f>
        <v/>
      </c>
      <c r="AX155" s="65"/>
      <c r="BA155" s="6"/>
      <c r="BB155" s="5"/>
      <c r="BH155" s="178">
        <v>1.52</v>
      </c>
      <c r="BI155" s="4">
        <v>8923</v>
      </c>
      <c r="BJ155" s="4">
        <v>3337</v>
      </c>
      <c r="BK155" s="4">
        <v>1167</v>
      </c>
      <c r="BL155" s="4">
        <v>408</v>
      </c>
      <c r="BM155" s="4">
        <v>174</v>
      </c>
      <c r="BN155" s="4">
        <v>45</v>
      </c>
      <c r="BO155" s="4">
        <v>16</v>
      </c>
    </row>
    <row r="156" spans="1:67" ht="11.1" customHeight="1">
      <c r="A156" s="9"/>
      <c r="B156" s="16"/>
      <c r="C156" s="21"/>
      <c r="D156" s="9"/>
      <c r="E156" s="16"/>
      <c r="F156" s="21"/>
      <c r="G156" s="9"/>
      <c r="H156" s="16"/>
      <c r="I156" s="21"/>
      <c r="J156" s="9"/>
      <c r="K156" s="16"/>
      <c r="L156" s="21"/>
      <c r="M156" s="9"/>
      <c r="N156" s="16"/>
      <c r="O156" s="21"/>
      <c r="P156" s="9"/>
      <c r="Q156" s="16"/>
      <c r="R156" s="21"/>
      <c r="S156" s="9"/>
      <c r="T156" s="16"/>
      <c r="U156" s="21"/>
      <c r="V156" s="94"/>
      <c r="W156" s="102"/>
      <c r="X156" s="108"/>
      <c r="Y156" s="102"/>
      <c r="Z156" s="102"/>
      <c r="AA156" s="111"/>
      <c r="AB156" s="102"/>
      <c r="AC156" s="102"/>
      <c r="AD156" s="108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11"/>
      <c r="AQ156" s="102"/>
      <c r="AR156" s="102"/>
      <c r="AS156" s="125"/>
      <c r="AT156" s="133"/>
      <c r="AU156" s="133"/>
      <c r="AV156" s="151"/>
      <c r="AW156" s="60"/>
      <c r="AX156" s="66"/>
      <c r="BA156" s="5"/>
      <c r="BB156" s="5"/>
      <c r="BH156" s="178">
        <v>1.53</v>
      </c>
      <c r="BI156" s="4">
        <v>9033</v>
      </c>
      <c r="BJ156" s="4">
        <v>3377</v>
      </c>
      <c r="BK156" s="4">
        <v>1181</v>
      </c>
      <c r="BL156" s="4">
        <v>416</v>
      </c>
      <c r="BM156" s="4">
        <v>178</v>
      </c>
      <c r="BN156" s="4">
        <v>46</v>
      </c>
      <c r="BO156" s="4">
        <v>16</v>
      </c>
    </row>
    <row r="157" spans="1:67" ht="8.25" customHeight="1">
      <c r="A157" s="8" t="s">
        <v>17</v>
      </c>
      <c r="B157" s="15"/>
      <c r="C157" s="20"/>
      <c r="D157" s="29"/>
      <c r="E157" s="15">
        <v>1</v>
      </c>
      <c r="F157" s="15"/>
      <c r="G157" s="15"/>
      <c r="H157" s="51">
        <v>2</v>
      </c>
      <c r="I157" s="15"/>
      <c r="J157" s="15"/>
      <c r="K157" s="15">
        <v>3</v>
      </c>
      <c r="L157" s="15"/>
      <c r="M157" s="15"/>
      <c r="N157" s="63">
        <v>4</v>
      </c>
      <c r="O157" s="63"/>
      <c r="P157" s="63"/>
      <c r="Q157" s="63">
        <v>5</v>
      </c>
      <c r="R157" s="15"/>
      <c r="S157" s="15"/>
      <c r="T157" s="63">
        <v>6</v>
      </c>
      <c r="U157" s="63"/>
      <c r="V157" s="93"/>
      <c r="W157" s="100">
        <v>7</v>
      </c>
      <c r="X157" s="63"/>
      <c r="Y157" s="63"/>
      <c r="Z157" s="63">
        <v>8</v>
      </c>
      <c r="AA157" s="63"/>
      <c r="AB157" s="63"/>
      <c r="AC157" s="63">
        <v>9</v>
      </c>
      <c r="AD157" s="107"/>
      <c r="AE157" s="110"/>
      <c r="AF157" s="63">
        <v>10</v>
      </c>
      <c r="AG157" s="63"/>
      <c r="AH157" s="107"/>
      <c r="AI157" s="15">
        <v>15</v>
      </c>
      <c r="AJ157" s="15"/>
      <c r="AK157" s="107"/>
      <c r="AL157" s="110"/>
      <c r="AM157" s="63">
        <v>20</v>
      </c>
      <c r="AN157" s="63"/>
      <c r="AO157" s="107"/>
      <c r="AP157" s="15">
        <v>30</v>
      </c>
      <c r="AQ157" s="15"/>
      <c r="AR157" s="116"/>
      <c r="AS157" s="124" t="s">
        <v>54</v>
      </c>
      <c r="AT157" s="134"/>
      <c r="AU157" s="134"/>
      <c r="AV157" s="152"/>
      <c r="AW157" s="59" t="str">
        <f>IF(AW153="","",AW155)</f>
        <v/>
      </c>
      <c r="AX157" s="47"/>
      <c r="BA157" s="6"/>
      <c r="BB157" s="5"/>
      <c r="BH157" s="178">
        <v>1.54</v>
      </c>
      <c r="BI157" s="4">
        <v>9143</v>
      </c>
      <c r="BJ157" s="4">
        <v>3418</v>
      </c>
      <c r="BK157" s="4">
        <v>1195</v>
      </c>
      <c r="BL157" s="4">
        <v>424</v>
      </c>
      <c r="BM157" s="4">
        <v>181</v>
      </c>
      <c r="BN157" s="4">
        <v>47</v>
      </c>
      <c r="BO157" s="4">
        <v>17</v>
      </c>
    </row>
    <row r="158" spans="1:67" ht="8.25" customHeight="1">
      <c r="A158" s="12"/>
      <c r="B158" s="17"/>
      <c r="C158" s="24"/>
      <c r="D158" s="33"/>
      <c r="E158" s="17"/>
      <c r="F158" s="17"/>
      <c r="G158" s="17"/>
      <c r="H158" s="52"/>
      <c r="I158" s="17"/>
      <c r="J158" s="17"/>
      <c r="K158" s="17"/>
      <c r="L158" s="17"/>
      <c r="M158" s="17"/>
      <c r="N158" s="64"/>
      <c r="O158" s="64"/>
      <c r="P158" s="64"/>
      <c r="Q158" s="64"/>
      <c r="R158" s="17"/>
      <c r="S158" s="17"/>
      <c r="T158" s="64"/>
      <c r="U158" s="64"/>
      <c r="V158" s="64"/>
      <c r="W158" s="101"/>
      <c r="X158" s="64"/>
      <c r="Y158" s="64"/>
      <c r="Z158" s="64"/>
      <c r="AA158" s="64"/>
      <c r="AB158" s="64"/>
      <c r="AC158" s="64"/>
      <c r="AD158" s="17"/>
      <c r="AE158" s="17"/>
      <c r="AF158" s="64"/>
      <c r="AG158" s="64"/>
      <c r="AH158" s="17"/>
      <c r="AI158" s="17"/>
      <c r="AJ158" s="17"/>
      <c r="AK158" s="17"/>
      <c r="AL158" s="17"/>
      <c r="AM158" s="64"/>
      <c r="AN158" s="64"/>
      <c r="AO158" s="17"/>
      <c r="AP158" s="17"/>
      <c r="AQ158" s="17"/>
      <c r="AR158" s="24"/>
      <c r="AS158" s="126"/>
      <c r="AT158" s="135"/>
      <c r="AU158" s="135"/>
      <c r="AV158" s="153"/>
      <c r="AW158" s="33"/>
      <c r="AX158" s="163"/>
      <c r="BA158" s="5"/>
      <c r="BB158" s="5"/>
      <c r="BH158" s="178">
        <v>1.55</v>
      </c>
      <c r="BI158" s="4">
        <v>9254</v>
      </c>
      <c r="BJ158" s="4">
        <v>3459</v>
      </c>
      <c r="BK158" s="4">
        <v>1209</v>
      </c>
      <c r="BL158" s="4">
        <v>424</v>
      </c>
      <c r="BM158" s="4">
        <v>181</v>
      </c>
      <c r="BN158" s="4">
        <v>47</v>
      </c>
      <c r="BO158" s="4">
        <v>17</v>
      </c>
    </row>
    <row r="159" spans="1:67" ht="7.5" customHeight="1">
      <c r="A159" s="12"/>
      <c r="B159" s="17"/>
      <c r="C159" s="24"/>
      <c r="D159" s="12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24"/>
      <c r="AS159" s="127"/>
      <c r="AT159" s="136"/>
      <c r="AU159" s="136"/>
      <c r="AV159" s="154"/>
      <c r="AW159" s="32"/>
      <c r="AX159" s="50"/>
      <c r="BA159" s="6"/>
      <c r="BB159" s="5"/>
      <c r="BH159" s="178">
        <v>1.56</v>
      </c>
      <c r="BI159" s="4">
        <v>9366</v>
      </c>
      <c r="BJ159" s="4">
        <v>3501</v>
      </c>
      <c r="BK159" s="4">
        <v>1223</v>
      </c>
      <c r="BL159" s="4">
        <v>433</v>
      </c>
      <c r="BM159" s="4">
        <v>185</v>
      </c>
      <c r="BN159" s="4">
        <v>48</v>
      </c>
      <c r="BO159" s="4">
        <v>17</v>
      </c>
    </row>
    <row r="160" spans="1:67" ht="7.5" customHeight="1">
      <c r="A160" s="8" t="s">
        <v>41</v>
      </c>
      <c r="B160" s="15"/>
      <c r="C160" s="20"/>
      <c r="D160" s="8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20"/>
      <c r="AS160" s="128" t="s">
        <v>47</v>
      </c>
      <c r="AT160" s="63"/>
      <c r="AU160" s="63"/>
      <c r="AV160" s="63"/>
      <c r="AW160" s="63"/>
      <c r="AX160" s="164"/>
      <c r="BA160" s="5"/>
      <c r="BB160" s="5"/>
      <c r="BH160" s="178">
        <v>1.5699999999999998</v>
      </c>
      <c r="BI160" s="4">
        <v>9478</v>
      </c>
      <c r="BJ160" s="4">
        <v>3542</v>
      </c>
      <c r="BK160" s="4">
        <v>1238</v>
      </c>
      <c r="BL160" s="4">
        <v>433</v>
      </c>
      <c r="BM160" s="4">
        <v>185</v>
      </c>
      <c r="BN160" s="4">
        <v>48</v>
      </c>
      <c r="BO160" s="4">
        <v>17</v>
      </c>
    </row>
    <row r="161" spans="1:67" ht="8.25" customHeight="1">
      <c r="A161" s="12"/>
      <c r="B161" s="17"/>
      <c r="C161" s="24"/>
      <c r="D161" s="34"/>
      <c r="E161" s="45">
        <v>1</v>
      </c>
      <c r="F161" s="45"/>
      <c r="G161" s="45"/>
      <c r="H161" s="45">
        <v>1.4</v>
      </c>
      <c r="I161" s="45"/>
      <c r="J161" s="45"/>
      <c r="K161" s="45">
        <v>1.7</v>
      </c>
      <c r="L161" s="45"/>
      <c r="M161" s="45"/>
      <c r="N161" s="45">
        <v>2</v>
      </c>
      <c r="O161" s="45"/>
      <c r="P161" s="45"/>
      <c r="Q161" s="45">
        <v>2.2000000000000002</v>
      </c>
      <c r="R161" s="45"/>
      <c r="S161" s="75"/>
      <c r="T161" s="45">
        <v>2.4</v>
      </c>
      <c r="U161" s="45"/>
      <c r="V161" s="45"/>
      <c r="W161" s="45">
        <v>2.6</v>
      </c>
      <c r="X161" s="45"/>
      <c r="Y161" s="45"/>
      <c r="Z161" s="45">
        <v>2.8</v>
      </c>
      <c r="AA161" s="45"/>
      <c r="AB161" s="45"/>
      <c r="AC161" s="45">
        <v>2.9</v>
      </c>
      <c r="AD161" s="45"/>
      <c r="AE161" s="45"/>
      <c r="AF161" s="45">
        <v>3</v>
      </c>
      <c r="AG161" s="45"/>
      <c r="AH161" s="45"/>
      <c r="AI161" s="75">
        <v>3.5</v>
      </c>
      <c r="AJ161" s="75"/>
      <c r="AK161" s="45"/>
      <c r="AL161" s="45"/>
      <c r="AM161" s="45">
        <v>4</v>
      </c>
      <c r="AN161" s="45"/>
      <c r="AO161" s="45"/>
      <c r="AP161" s="75">
        <v>5</v>
      </c>
      <c r="AQ161" s="75"/>
      <c r="AR161" s="117"/>
      <c r="AS161" s="129"/>
      <c r="AT161" s="64"/>
      <c r="AU161" s="64"/>
      <c r="AV161" s="64"/>
      <c r="AW161" s="64"/>
      <c r="AX161" s="165"/>
      <c r="BA161" s="6"/>
      <c r="BB161" s="5"/>
      <c r="BH161" s="178">
        <v>1.58</v>
      </c>
      <c r="BI161" s="4">
        <v>9591</v>
      </c>
      <c r="BJ161" s="4">
        <v>3584</v>
      </c>
      <c r="BK161" s="4">
        <v>1252</v>
      </c>
      <c r="BL161" s="4">
        <v>441</v>
      </c>
      <c r="BM161" s="4">
        <v>188</v>
      </c>
      <c r="BN161" s="4">
        <v>49</v>
      </c>
      <c r="BO161" s="4">
        <v>17</v>
      </c>
    </row>
    <row r="162" spans="1:67" ht="8.25" customHeight="1">
      <c r="A162" s="9"/>
      <c r="B162" s="16"/>
      <c r="C162" s="21"/>
      <c r="D162" s="35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7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76"/>
      <c r="AJ162" s="76"/>
      <c r="AK162" s="46"/>
      <c r="AL162" s="46"/>
      <c r="AM162" s="46"/>
      <c r="AN162" s="46"/>
      <c r="AO162" s="46"/>
      <c r="AP162" s="76"/>
      <c r="AQ162" s="76"/>
      <c r="AR162" s="118"/>
      <c r="AS162" s="130"/>
      <c r="AT162" s="27"/>
      <c r="AU162" s="27"/>
      <c r="AV162" s="27"/>
      <c r="AW162" s="27"/>
      <c r="AX162" s="166"/>
      <c r="BA162" s="5"/>
      <c r="BB162" s="171"/>
      <c r="BH162" s="178">
        <v>1.59</v>
      </c>
      <c r="BI162" s="4">
        <v>9705</v>
      </c>
      <c r="BJ162" s="4">
        <v>3626</v>
      </c>
      <c r="BK162" s="4">
        <v>1266</v>
      </c>
      <c r="BL162" s="4">
        <v>449</v>
      </c>
      <c r="BM162" s="4">
        <v>192</v>
      </c>
      <c r="BN162" s="4">
        <v>50</v>
      </c>
      <c r="BO162" s="4">
        <v>18</v>
      </c>
    </row>
    <row r="163" spans="1:67" s="7" customFormat="1" ht="17.25" customHeight="1">
      <c r="A163" s="7" t="s">
        <v>1</v>
      </c>
      <c r="P163" s="68" t="str">
        <f>IF(P1="","",P1)</f>
        <v/>
      </c>
      <c r="Q163" s="68"/>
      <c r="R163" s="68"/>
      <c r="S163" s="68"/>
      <c r="T163" s="68"/>
      <c r="U163" s="68"/>
      <c r="V163" s="68"/>
      <c r="BE163" s="175"/>
      <c r="BF163" s="175"/>
      <c r="BG163" s="176"/>
      <c r="BH163" s="178">
        <v>1.6</v>
      </c>
      <c r="BI163" s="4">
        <v>9819</v>
      </c>
      <c r="BJ163" s="4">
        <v>3668</v>
      </c>
      <c r="BK163" s="4">
        <v>1281</v>
      </c>
      <c r="BL163" s="4">
        <v>449</v>
      </c>
      <c r="BM163" s="4">
        <v>192</v>
      </c>
      <c r="BN163" s="4">
        <v>50</v>
      </c>
      <c r="BO163" s="4">
        <v>18</v>
      </c>
    </row>
    <row r="164" spans="1:67" s="7" customFormat="1" ht="17.25" customHeight="1">
      <c r="D164" s="36" t="s">
        <v>36</v>
      </c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S164" s="36" t="s">
        <v>46</v>
      </c>
      <c r="T164" s="36"/>
      <c r="U164" s="36"/>
      <c r="V164" s="36"/>
      <c r="W164" s="36"/>
      <c r="X164" s="36"/>
      <c r="Y164" s="36"/>
      <c r="Z164" s="19" t="str">
        <f>IF(Z2="","",Z2)</f>
        <v/>
      </c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15" t="s">
        <v>59</v>
      </c>
      <c r="AU164" s="139" t="s">
        <v>48</v>
      </c>
      <c r="AV164" s="19" t="str">
        <f>IF(AV2="","",AV2)</f>
        <v/>
      </c>
      <c r="AW164" s="19"/>
      <c r="AX164" s="167" t="s">
        <v>59</v>
      </c>
      <c r="BC164" s="172"/>
      <c r="BE164" s="175"/>
      <c r="BF164" s="175"/>
      <c r="BG164" s="176"/>
      <c r="BH164" s="178">
        <v>1.61</v>
      </c>
      <c r="BI164" s="177"/>
      <c r="BJ164" s="177">
        <v>3711</v>
      </c>
      <c r="BK164" s="177">
        <v>1296</v>
      </c>
      <c r="BL164" s="177">
        <v>458</v>
      </c>
      <c r="BM164" s="177">
        <v>195</v>
      </c>
      <c r="BN164" s="177">
        <v>51</v>
      </c>
      <c r="BO164" s="177">
        <v>18</v>
      </c>
    </row>
    <row r="165" spans="1:67" s="5" customFormat="1" ht="11.25" customHeight="1">
      <c r="A165" s="13" t="s">
        <v>7</v>
      </c>
      <c r="B165" s="18"/>
      <c r="C165" s="25"/>
      <c r="D165" s="13" t="str">
        <f>IF(D$3="","",D$3)</f>
        <v/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25"/>
      <c r="P165" s="13" t="s">
        <v>56</v>
      </c>
      <c r="Q165" s="18"/>
      <c r="R165" s="25"/>
      <c r="S165" s="13" t="str">
        <f>IF(S$3="","",S$3)</f>
        <v/>
      </c>
      <c r="T165" s="18"/>
      <c r="U165" s="25"/>
      <c r="V165" s="13" t="s">
        <v>49</v>
      </c>
      <c r="W165" s="18"/>
      <c r="X165" s="18"/>
      <c r="Y165" s="18"/>
      <c r="Z165" s="25"/>
      <c r="AA165" s="13" t="s">
        <v>4</v>
      </c>
      <c r="AB165" s="18" t="str">
        <f>IF(AB$3="","",AB$3)</f>
        <v/>
      </c>
      <c r="AC165" s="25"/>
      <c r="AD165" s="13" t="s">
        <v>2</v>
      </c>
      <c r="AE165" s="18"/>
      <c r="AF165" s="18"/>
      <c r="AG165" s="18"/>
      <c r="AH165" s="13" t="str">
        <f>IF(AH$3="","",AH$3)</f>
        <v/>
      </c>
      <c r="AI165" s="18"/>
      <c r="AJ165" s="18"/>
      <c r="AK165" s="18" t="str">
        <f>IF(AK$3="","",AK$3)</f>
        <v/>
      </c>
      <c r="AL165" s="25"/>
      <c r="AM165" s="18" t="s">
        <v>40</v>
      </c>
      <c r="AN165" s="18"/>
      <c r="AO165" s="18"/>
      <c r="AP165" s="18"/>
      <c r="AQ165" s="18"/>
      <c r="AR165" s="18"/>
      <c r="AS165" s="25"/>
      <c r="AT165" s="137" t="str">
        <f>IF(AT$3="","",AT$3)</f>
        <v/>
      </c>
      <c r="AU165" s="144"/>
      <c r="AV165" s="155"/>
      <c r="AW165" s="159" t="s">
        <v>27</v>
      </c>
      <c r="AX165" s="159"/>
      <c r="AY165" s="5"/>
      <c r="BA165" s="168" t="s">
        <v>50</v>
      </c>
      <c r="BB165" s="168" t="s">
        <v>51</v>
      </c>
      <c r="BC165" s="168"/>
      <c r="BD165" s="5"/>
      <c r="BE165" s="2"/>
      <c r="BF165" s="2"/>
      <c r="BG165" s="2"/>
      <c r="BH165" s="178">
        <v>1.62</v>
      </c>
      <c r="BI165" s="4"/>
      <c r="BJ165" s="4">
        <v>3753</v>
      </c>
      <c r="BK165" s="4">
        <v>1310</v>
      </c>
      <c r="BL165" s="4">
        <v>458</v>
      </c>
      <c r="BM165" s="4">
        <v>195</v>
      </c>
      <c r="BN165" s="4">
        <v>51</v>
      </c>
      <c r="BO165" s="4">
        <v>18</v>
      </c>
    </row>
    <row r="166" spans="1:67" ht="15" customHeight="1">
      <c r="A166" s="14"/>
      <c r="B166" s="19"/>
      <c r="C166" s="26"/>
      <c r="D166" s="14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26"/>
      <c r="P166" s="14"/>
      <c r="Q166" s="19"/>
      <c r="R166" s="26"/>
      <c r="S166" s="14"/>
      <c r="T166" s="19"/>
      <c r="U166" s="26"/>
      <c r="V166" s="14"/>
      <c r="W166" s="19"/>
      <c r="X166" s="19"/>
      <c r="Y166" s="19"/>
      <c r="Z166" s="26"/>
      <c r="AA166" s="14"/>
      <c r="AB166" s="19"/>
      <c r="AC166" s="26"/>
      <c r="AD166" s="14"/>
      <c r="AE166" s="19"/>
      <c r="AF166" s="19"/>
      <c r="AG166" s="19"/>
      <c r="AH166" s="14" t="str">
        <f>IF(AH$4="","",AH$4)</f>
        <v/>
      </c>
      <c r="AI166" s="19"/>
      <c r="AJ166" s="19" t="s">
        <v>38</v>
      </c>
      <c r="AK166" s="19" t="str">
        <f>IF(AK$4="","",AK$4)</f>
        <v/>
      </c>
      <c r="AL166" s="26"/>
      <c r="AM166" s="19"/>
      <c r="AN166" s="19"/>
      <c r="AO166" s="19"/>
      <c r="AP166" s="19"/>
      <c r="AQ166" s="19"/>
      <c r="AR166" s="19"/>
      <c r="AS166" s="26"/>
      <c r="AT166" s="138"/>
      <c r="AU166" s="145"/>
      <c r="AV166" s="156"/>
      <c r="AW166" s="120"/>
      <c r="AX166" s="120"/>
      <c r="BH166" s="178">
        <v>1.63</v>
      </c>
      <c r="BJ166" s="4">
        <v>3796</v>
      </c>
      <c r="BK166" s="4">
        <v>1325</v>
      </c>
      <c r="BL166" s="4">
        <v>466</v>
      </c>
      <c r="BM166" s="4">
        <v>199</v>
      </c>
      <c r="BN166" s="4">
        <v>52</v>
      </c>
      <c r="BO166" s="4">
        <v>18</v>
      </c>
    </row>
    <row r="167" spans="1:67" s="6" customFormat="1" ht="12.75" customHeight="1">
      <c r="A167" s="8" t="s">
        <v>37</v>
      </c>
      <c r="B167" s="15"/>
      <c r="C167" s="20"/>
      <c r="D167" s="29" t="s">
        <v>9</v>
      </c>
      <c r="E167" s="39"/>
      <c r="F167" s="47"/>
      <c r="G167" s="29" t="s">
        <v>13</v>
      </c>
      <c r="H167" s="39"/>
      <c r="I167" s="47"/>
      <c r="J167" s="29" t="s">
        <v>11</v>
      </c>
      <c r="K167" s="39"/>
      <c r="L167" s="47"/>
      <c r="M167" s="29" t="s">
        <v>16</v>
      </c>
      <c r="N167" s="39"/>
      <c r="O167" s="47"/>
      <c r="P167" s="29" t="s">
        <v>14</v>
      </c>
      <c r="Q167" s="39"/>
      <c r="R167" s="47"/>
      <c r="S167" s="69" t="s">
        <v>21</v>
      </c>
      <c r="T167" s="77"/>
      <c r="U167" s="83"/>
      <c r="V167" s="8" t="s">
        <v>44</v>
      </c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20"/>
      <c r="AS167" s="119" t="s">
        <v>25</v>
      </c>
      <c r="AT167" s="119" t="s">
        <v>10</v>
      </c>
      <c r="AU167" s="119" t="s">
        <v>15</v>
      </c>
      <c r="AV167" s="119" t="s">
        <v>6</v>
      </c>
      <c r="AW167" s="119" t="s">
        <v>33</v>
      </c>
      <c r="AX167" s="119" t="s">
        <v>34</v>
      </c>
      <c r="AY167" s="6"/>
      <c r="BA167" s="6"/>
      <c r="BB167" s="170"/>
      <c r="BC167" s="168"/>
      <c r="BD167" s="6"/>
      <c r="BE167" s="173"/>
      <c r="BF167" s="173"/>
      <c r="BG167" s="173"/>
      <c r="BH167" s="178">
        <v>1.64</v>
      </c>
      <c r="BI167" s="4"/>
      <c r="BJ167" s="4">
        <v>3839</v>
      </c>
      <c r="BK167" s="4">
        <v>1340</v>
      </c>
      <c r="BL167" s="4">
        <v>475</v>
      </c>
      <c r="BM167" s="4">
        <v>202</v>
      </c>
      <c r="BN167" s="4">
        <v>53</v>
      </c>
      <c r="BO167" s="4">
        <v>18</v>
      </c>
    </row>
    <row r="168" spans="1:67" s="5" customFormat="1" ht="12.75" customHeight="1">
      <c r="A168" s="9"/>
      <c r="B168" s="16"/>
      <c r="C168" s="21"/>
      <c r="D168" s="9" t="s">
        <v>22</v>
      </c>
      <c r="E168" s="16"/>
      <c r="F168" s="21"/>
      <c r="G168" s="9" t="s">
        <v>3</v>
      </c>
      <c r="H168" s="16"/>
      <c r="I168" s="21"/>
      <c r="J168" s="9" t="s">
        <v>19</v>
      </c>
      <c r="K168" s="16"/>
      <c r="L168" s="21"/>
      <c r="M168" s="9" t="s">
        <v>20</v>
      </c>
      <c r="N168" s="16"/>
      <c r="O168" s="21"/>
      <c r="P168" s="9" t="s">
        <v>5</v>
      </c>
      <c r="Q168" s="16"/>
      <c r="R168" s="21"/>
      <c r="S168" s="70" t="s">
        <v>23</v>
      </c>
      <c r="T168" s="78"/>
      <c r="U168" s="84"/>
      <c r="V168" s="12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24"/>
      <c r="AS168" s="120" t="s">
        <v>29</v>
      </c>
      <c r="AT168" s="120" t="s">
        <v>31</v>
      </c>
      <c r="AU168" s="120" t="s">
        <v>32</v>
      </c>
      <c r="AV168" s="120" t="s">
        <v>29</v>
      </c>
      <c r="AW168" s="120" t="s">
        <v>32</v>
      </c>
      <c r="AX168" s="120" t="s">
        <v>35</v>
      </c>
      <c r="AY168" s="5"/>
      <c r="BA168" s="5"/>
      <c r="BB168" s="5"/>
      <c r="BC168" s="5"/>
      <c r="BD168" s="5"/>
      <c r="BE168" s="2"/>
      <c r="BF168" s="5"/>
      <c r="BG168" s="2"/>
      <c r="BH168" s="178">
        <v>1.65</v>
      </c>
      <c r="BI168" s="4"/>
      <c r="BJ168" s="4">
        <v>3883</v>
      </c>
      <c r="BK168" s="4">
        <v>1355</v>
      </c>
      <c r="BL168" s="4">
        <v>475</v>
      </c>
      <c r="BM168" s="4">
        <v>202</v>
      </c>
      <c r="BN168" s="4">
        <v>53</v>
      </c>
      <c r="BO168" s="4">
        <v>18</v>
      </c>
    </row>
    <row r="169" spans="1:67" ht="11.1" customHeight="1">
      <c r="A169" s="10"/>
      <c r="B169" s="15" t="s">
        <v>26</v>
      </c>
      <c r="C169" s="22"/>
      <c r="D169" s="30"/>
      <c r="E169" s="40"/>
      <c r="F169" s="48"/>
      <c r="G169" s="30"/>
      <c r="H169" s="40"/>
      <c r="I169" s="48"/>
      <c r="J169" s="53" t="str">
        <f>IF(G169="","",DGET(BA$4:BB$54,"使用水量比",BC169:BC170))</f>
        <v/>
      </c>
      <c r="K169" s="55"/>
      <c r="L169" s="57"/>
      <c r="M169" s="59" t="str">
        <f>IF(J169="","",IF(D169/G169*J169&lt;3,ROUND(D169/G169*J169,2),IF(D169/G169*J169&lt;10,ROUND(D169/G169*J169,1),IF(D169/G169*J169&lt;30,ROUND(D169/G169*J169,0),ROUND(D169/G169*J169,-1)))))</f>
        <v/>
      </c>
      <c r="N169" s="61"/>
      <c r="O169" s="65"/>
      <c r="P169" s="30"/>
      <c r="Q169" s="40"/>
      <c r="R169" s="48"/>
      <c r="S169" s="71"/>
      <c r="T169" s="79"/>
      <c r="U169" s="79"/>
      <c r="V169" s="89"/>
      <c r="W169" s="95"/>
      <c r="X169" s="103" t="str">
        <f t="shared" ref="X169:X206" si="22">IF(Y169&gt;0,"+"," ")</f>
        <v xml:space="preserve"> </v>
      </c>
      <c r="Y169" s="95"/>
      <c r="Z169" s="95"/>
      <c r="AA169" s="103" t="str">
        <f t="shared" ref="AA169:AA206" si="23">IF(AB169&gt;0,"+"," ")</f>
        <v xml:space="preserve"> </v>
      </c>
      <c r="AB169" s="95"/>
      <c r="AC169" s="95"/>
      <c r="AD169" s="103" t="str">
        <f t="shared" ref="AD169:AD206" si="24">IF(AE169&gt;0,"+"," ")</f>
        <v xml:space="preserve"> </v>
      </c>
      <c r="AE169" s="95"/>
      <c r="AF169" s="95"/>
      <c r="AG169" s="103" t="str">
        <f t="shared" ref="AG169:AG206" si="25">IF(AH169&gt;0,"+"," ")</f>
        <v xml:space="preserve"> </v>
      </c>
      <c r="AH169" s="95"/>
      <c r="AI169" s="95"/>
      <c r="AJ169" s="103" t="str">
        <f t="shared" ref="AJ169:AJ206" si="26">IF(AK169&gt;0,"+"," ")</f>
        <v xml:space="preserve"> </v>
      </c>
      <c r="AK169" s="95"/>
      <c r="AL169" s="95"/>
      <c r="AM169" s="103" t="str">
        <f t="shared" ref="AM169:AM206" si="27">IF(AN169&gt;0,"+"," ")</f>
        <v xml:space="preserve"> </v>
      </c>
      <c r="AN169" s="95"/>
      <c r="AO169" s="95"/>
      <c r="AP169" s="103" t="str">
        <f t="shared" ref="AP169:AP206" si="28">IF(AQ169&gt;0,"+"," ")</f>
        <v xml:space="preserve"> </v>
      </c>
      <c r="AQ169" s="95"/>
      <c r="AR169" s="95"/>
      <c r="AS169" s="121" t="str">
        <f>IF(SUM(V169:AR170)=0,"",SUM(V169:AR170)+S169)</f>
        <v/>
      </c>
      <c r="AT169" s="119" t="str">
        <f>IF(P169="","",DGET(BH$4:BO$400,BF170,BE169:BE170))</f>
        <v/>
      </c>
      <c r="AU169" s="119" t="str">
        <f>IF(AS169="","",ROUND(AS169*AT169/1000,2))</f>
        <v/>
      </c>
      <c r="AV169" s="148"/>
      <c r="AW169" s="142" t="str">
        <f>IF(AU169="","",ROUND(AU169+AV169,2))</f>
        <v/>
      </c>
      <c r="AX169" s="161"/>
      <c r="AY169" s="1" t="str">
        <f>IF(AX169="○",AW169,"")</f>
        <v/>
      </c>
      <c r="BA169" s="6"/>
      <c r="BB169" s="5"/>
      <c r="BC169" s="168" t="s">
        <v>50</v>
      </c>
      <c r="BE169" s="2" t="s">
        <v>53</v>
      </c>
      <c r="BF169" s="2" t="s">
        <v>18</v>
      </c>
      <c r="BH169" s="178">
        <v>1.66</v>
      </c>
      <c r="BJ169" s="4">
        <v>3926</v>
      </c>
      <c r="BK169" s="4">
        <v>1370</v>
      </c>
      <c r="BL169" s="4">
        <v>484</v>
      </c>
      <c r="BM169" s="4">
        <v>206</v>
      </c>
      <c r="BN169" s="4">
        <v>54</v>
      </c>
      <c r="BO169" s="4">
        <v>18</v>
      </c>
    </row>
    <row r="170" spans="1:67" ht="11.1" customHeight="1">
      <c r="A170" s="11"/>
      <c r="B170" s="16"/>
      <c r="C170" s="23"/>
      <c r="D170" s="31"/>
      <c r="E170" s="41"/>
      <c r="F170" s="49"/>
      <c r="G170" s="31"/>
      <c r="H170" s="41"/>
      <c r="I170" s="49"/>
      <c r="J170" s="54"/>
      <c r="K170" s="56"/>
      <c r="L170" s="58"/>
      <c r="M170" s="60"/>
      <c r="N170" s="62"/>
      <c r="O170" s="66"/>
      <c r="P170" s="31"/>
      <c r="Q170" s="41"/>
      <c r="R170" s="49"/>
      <c r="S170" s="72"/>
      <c r="T170" s="80"/>
      <c r="U170" s="80"/>
      <c r="V170" s="90"/>
      <c r="W170" s="96"/>
      <c r="X170" s="104" t="str">
        <f t="shared" si="22"/>
        <v xml:space="preserve"> </v>
      </c>
      <c r="Y170" s="96"/>
      <c r="Z170" s="96"/>
      <c r="AA170" s="104" t="str">
        <f t="shared" si="23"/>
        <v xml:space="preserve"> </v>
      </c>
      <c r="AB170" s="96"/>
      <c r="AC170" s="96"/>
      <c r="AD170" s="104" t="str">
        <f t="shared" si="24"/>
        <v xml:space="preserve"> </v>
      </c>
      <c r="AE170" s="96"/>
      <c r="AF170" s="96"/>
      <c r="AG170" s="104" t="str">
        <f t="shared" si="25"/>
        <v xml:space="preserve"> </v>
      </c>
      <c r="AH170" s="96"/>
      <c r="AI170" s="96"/>
      <c r="AJ170" s="104" t="str">
        <f t="shared" si="26"/>
        <v xml:space="preserve"> </v>
      </c>
      <c r="AK170" s="96"/>
      <c r="AL170" s="96"/>
      <c r="AM170" s="104" t="str">
        <f t="shared" si="27"/>
        <v xml:space="preserve"> </v>
      </c>
      <c r="AN170" s="96"/>
      <c r="AO170" s="96"/>
      <c r="AP170" s="104" t="str">
        <f t="shared" si="28"/>
        <v xml:space="preserve"> </v>
      </c>
      <c r="AQ170" s="96"/>
      <c r="AR170" s="96"/>
      <c r="AS170" s="122"/>
      <c r="AT170" s="122"/>
      <c r="AU170" s="122"/>
      <c r="AV170" s="149"/>
      <c r="AW170" s="143"/>
      <c r="AX170" s="162"/>
      <c r="BA170" s="5"/>
      <c r="BB170" s="171"/>
      <c r="BC170" s="1">
        <f>G169</f>
        <v>0</v>
      </c>
      <c r="BE170" s="2" t="str">
        <f>M169</f>
        <v/>
      </c>
      <c r="BF170" s="2" t="str">
        <f>IF(P169="","",IF(P169=32,"φ30","φ"&amp;P169))</f>
        <v/>
      </c>
      <c r="BH170" s="178">
        <v>1.67</v>
      </c>
      <c r="BJ170" s="4">
        <v>3970</v>
      </c>
      <c r="BK170" s="4">
        <v>1385</v>
      </c>
      <c r="BL170" s="4">
        <v>484</v>
      </c>
      <c r="BM170" s="4">
        <v>206</v>
      </c>
      <c r="BN170" s="4">
        <v>54</v>
      </c>
      <c r="BO170" s="4">
        <v>19</v>
      </c>
    </row>
    <row r="171" spans="1:67" ht="11.1" customHeight="1">
      <c r="A171" s="10"/>
      <c r="B171" s="15" t="s">
        <v>26</v>
      </c>
      <c r="C171" s="22"/>
      <c r="D171" s="30"/>
      <c r="E171" s="40"/>
      <c r="F171" s="48"/>
      <c r="G171" s="30"/>
      <c r="H171" s="40"/>
      <c r="I171" s="48"/>
      <c r="J171" s="53" t="str">
        <f>IF(G171="","",DGET(BA$4:BB$54,"使用水量比",BC171:BC172))</f>
        <v/>
      </c>
      <c r="K171" s="55"/>
      <c r="L171" s="57"/>
      <c r="M171" s="59" t="str">
        <f>IF(J171="","",IF(D171/G171*J171&lt;3,ROUND(D171/G171*J171,2),IF(D171/G171*J171&lt;10,ROUND(D171/G171*J171,1),IF(D171/G171*J171&lt;30,ROUND(D171/G171*J171,0),ROUND(D171/G171*J171,-1)))))</f>
        <v/>
      </c>
      <c r="N171" s="61"/>
      <c r="O171" s="65"/>
      <c r="P171" s="30"/>
      <c r="Q171" s="40"/>
      <c r="R171" s="48"/>
      <c r="S171" s="71"/>
      <c r="T171" s="79"/>
      <c r="U171" s="85"/>
      <c r="V171" s="89"/>
      <c r="W171" s="95"/>
      <c r="X171" s="103" t="str">
        <f t="shared" si="22"/>
        <v xml:space="preserve"> </v>
      </c>
      <c r="Y171" s="109"/>
      <c r="Z171" s="109"/>
      <c r="AA171" s="103" t="str">
        <f t="shared" si="23"/>
        <v xml:space="preserve"> </v>
      </c>
      <c r="AB171" s="109"/>
      <c r="AC171" s="109"/>
      <c r="AD171" s="103" t="str">
        <f t="shared" si="24"/>
        <v xml:space="preserve"> </v>
      </c>
      <c r="AE171" s="109"/>
      <c r="AF171" s="109"/>
      <c r="AG171" s="103" t="str">
        <f t="shared" si="25"/>
        <v xml:space="preserve"> </v>
      </c>
      <c r="AH171" s="109"/>
      <c r="AI171" s="109"/>
      <c r="AJ171" s="103" t="str">
        <f t="shared" si="26"/>
        <v xml:space="preserve"> </v>
      </c>
      <c r="AK171" s="109"/>
      <c r="AL171" s="109"/>
      <c r="AM171" s="103" t="str">
        <f t="shared" si="27"/>
        <v xml:space="preserve"> </v>
      </c>
      <c r="AN171" s="109"/>
      <c r="AO171" s="109"/>
      <c r="AP171" s="103" t="str">
        <f t="shared" si="28"/>
        <v xml:space="preserve"> </v>
      </c>
      <c r="AQ171" s="109"/>
      <c r="AR171" s="109"/>
      <c r="AS171" s="121" t="str">
        <f>IF(SUM(V171:AR172)=0,"",SUM(V171:AR172)+S171)</f>
        <v/>
      </c>
      <c r="AT171" s="119" t="str">
        <f>IF(P171="","",DGET(BH$4:BO$400,BF172,BE171:BE172))</f>
        <v/>
      </c>
      <c r="AU171" s="119" t="str">
        <f>IF(AS171="","",ROUND(AS171*AT171/1000,2))</f>
        <v/>
      </c>
      <c r="AV171" s="157"/>
      <c r="AW171" s="142" t="str">
        <f>IF(AU171="","",ROUND(AU171+AV171,2))</f>
        <v/>
      </c>
      <c r="AX171" s="161"/>
      <c r="AY171" s="1" t="str">
        <f>IF(AX171="○",AW171,"")</f>
        <v/>
      </c>
      <c r="BA171" s="6"/>
      <c r="BB171" s="5"/>
      <c r="BC171" s="168" t="s">
        <v>50</v>
      </c>
      <c r="BE171" s="2" t="s">
        <v>53</v>
      </c>
      <c r="BF171" s="2" t="s">
        <v>18</v>
      </c>
      <c r="BH171" s="178">
        <v>1.6800000000000002</v>
      </c>
      <c r="BJ171" s="4">
        <v>4014</v>
      </c>
      <c r="BK171" s="4">
        <v>1400</v>
      </c>
      <c r="BL171" s="4">
        <v>493</v>
      </c>
      <c r="BM171" s="4">
        <v>210</v>
      </c>
      <c r="BN171" s="4">
        <v>55</v>
      </c>
      <c r="BO171" s="4">
        <v>19</v>
      </c>
    </row>
    <row r="172" spans="1:67" ht="11.1" customHeight="1">
      <c r="A172" s="11"/>
      <c r="B172" s="16"/>
      <c r="C172" s="23"/>
      <c r="D172" s="31"/>
      <c r="E172" s="41"/>
      <c r="F172" s="49"/>
      <c r="G172" s="31"/>
      <c r="H172" s="41"/>
      <c r="I172" s="49"/>
      <c r="J172" s="54"/>
      <c r="K172" s="56"/>
      <c r="L172" s="58"/>
      <c r="M172" s="60"/>
      <c r="N172" s="62"/>
      <c r="O172" s="66"/>
      <c r="P172" s="31"/>
      <c r="Q172" s="41"/>
      <c r="R172" s="49"/>
      <c r="S172" s="72"/>
      <c r="T172" s="80"/>
      <c r="U172" s="86"/>
      <c r="V172" s="90"/>
      <c r="W172" s="97"/>
      <c r="X172" s="104" t="str">
        <f t="shared" si="22"/>
        <v xml:space="preserve"> </v>
      </c>
      <c r="Y172" s="96"/>
      <c r="Z172" s="96"/>
      <c r="AA172" s="104" t="str">
        <f t="shared" si="23"/>
        <v xml:space="preserve"> </v>
      </c>
      <c r="AB172" s="96"/>
      <c r="AC172" s="96"/>
      <c r="AD172" s="104" t="str">
        <f t="shared" si="24"/>
        <v xml:space="preserve"> </v>
      </c>
      <c r="AE172" s="96"/>
      <c r="AF172" s="96"/>
      <c r="AG172" s="104" t="str">
        <f t="shared" si="25"/>
        <v xml:space="preserve"> </v>
      </c>
      <c r="AH172" s="96"/>
      <c r="AI172" s="96"/>
      <c r="AJ172" s="104" t="str">
        <f t="shared" si="26"/>
        <v xml:space="preserve"> </v>
      </c>
      <c r="AK172" s="96"/>
      <c r="AL172" s="96"/>
      <c r="AM172" s="104" t="str">
        <f t="shared" si="27"/>
        <v xml:space="preserve"> </v>
      </c>
      <c r="AN172" s="96"/>
      <c r="AO172" s="96"/>
      <c r="AP172" s="104" t="str">
        <f t="shared" si="28"/>
        <v xml:space="preserve"> </v>
      </c>
      <c r="AQ172" s="96"/>
      <c r="AR172" s="96"/>
      <c r="AS172" s="122"/>
      <c r="AT172" s="122"/>
      <c r="AU172" s="122"/>
      <c r="AV172" s="158"/>
      <c r="AW172" s="143"/>
      <c r="AX172" s="162"/>
      <c r="BA172" s="5"/>
      <c r="BB172" s="5"/>
      <c r="BC172" s="1">
        <f>G171</f>
        <v>0</v>
      </c>
      <c r="BE172" s="2" t="str">
        <f>M171</f>
        <v/>
      </c>
      <c r="BF172" s="2" t="str">
        <f>IF(P171="","",IF(P171=32,"φ30","φ"&amp;P171))</f>
        <v/>
      </c>
      <c r="BH172" s="178">
        <v>1.69</v>
      </c>
      <c r="BJ172" s="4">
        <v>4059</v>
      </c>
      <c r="BK172" s="4">
        <v>1416</v>
      </c>
      <c r="BL172" s="4">
        <v>501</v>
      </c>
      <c r="BM172" s="4">
        <v>214</v>
      </c>
      <c r="BN172" s="4">
        <v>56</v>
      </c>
      <c r="BO172" s="4">
        <v>19</v>
      </c>
    </row>
    <row r="173" spans="1:67" ht="11.1" customHeight="1">
      <c r="A173" s="10"/>
      <c r="B173" s="15" t="s">
        <v>26</v>
      </c>
      <c r="C173" s="22"/>
      <c r="D173" s="30"/>
      <c r="E173" s="40"/>
      <c r="F173" s="48"/>
      <c r="G173" s="30"/>
      <c r="H173" s="40"/>
      <c r="I173" s="48"/>
      <c r="J173" s="53" t="str">
        <f>IF(G173="","",DGET(BA$4:BB$54,"使用水量比",BC173:BC174))</f>
        <v/>
      </c>
      <c r="K173" s="55"/>
      <c r="L173" s="57"/>
      <c r="M173" s="59" t="str">
        <f>IF(J173="","",IF(D173/G173*J173&lt;3,ROUND(D173/G173*J173,2),IF(D173/G173*J173&lt;10,ROUND(D173/G173*J173,1),IF(D173/G173*J173&lt;30,ROUND(D173/G173*J173,0),ROUND(D173/G173*J173,-1)))))</f>
        <v/>
      </c>
      <c r="N173" s="61"/>
      <c r="O173" s="65"/>
      <c r="P173" s="30"/>
      <c r="Q173" s="40"/>
      <c r="R173" s="48"/>
      <c r="S173" s="71"/>
      <c r="T173" s="79"/>
      <c r="U173" s="85"/>
      <c r="V173" s="89"/>
      <c r="W173" s="95"/>
      <c r="X173" s="103" t="str">
        <f t="shared" si="22"/>
        <v xml:space="preserve"> </v>
      </c>
      <c r="Y173" s="95"/>
      <c r="Z173" s="95"/>
      <c r="AA173" s="103" t="str">
        <f t="shared" si="23"/>
        <v xml:space="preserve"> </v>
      </c>
      <c r="AB173" s="95"/>
      <c r="AC173" s="95"/>
      <c r="AD173" s="103" t="str">
        <f t="shared" si="24"/>
        <v xml:space="preserve"> </v>
      </c>
      <c r="AE173" s="95"/>
      <c r="AF173" s="95"/>
      <c r="AG173" s="103" t="str">
        <f t="shared" si="25"/>
        <v xml:space="preserve"> </v>
      </c>
      <c r="AH173" s="95"/>
      <c r="AI173" s="95"/>
      <c r="AJ173" s="103" t="str">
        <f t="shared" si="26"/>
        <v xml:space="preserve"> </v>
      </c>
      <c r="AK173" s="95"/>
      <c r="AL173" s="95"/>
      <c r="AM173" s="103" t="str">
        <f t="shared" si="27"/>
        <v xml:space="preserve"> </v>
      </c>
      <c r="AN173" s="95"/>
      <c r="AO173" s="95"/>
      <c r="AP173" s="103" t="str">
        <f t="shared" si="28"/>
        <v xml:space="preserve"> </v>
      </c>
      <c r="AQ173" s="95"/>
      <c r="AR173" s="95"/>
      <c r="AS173" s="121" t="str">
        <f>IF(SUM(V173:AR174)=0,"",SUM(V173:AR174)+S173)</f>
        <v/>
      </c>
      <c r="AT173" s="119" t="str">
        <f>IF(P173="","",DGET(BH$4:BO$400,BF174,BE173:BE174))</f>
        <v/>
      </c>
      <c r="AU173" s="119" t="str">
        <f>IF(AS173="","",ROUND(AS173*AT173/1000,2))</f>
        <v/>
      </c>
      <c r="AV173" s="157"/>
      <c r="AW173" s="142" t="str">
        <f>IF(AU173="","",ROUND(AU173+AV173,2))</f>
        <v/>
      </c>
      <c r="AX173" s="161"/>
      <c r="AY173" s="1" t="str">
        <f>IF(AX173="○",AW173,"")</f>
        <v/>
      </c>
      <c r="BA173" s="6"/>
      <c r="BB173" s="5"/>
      <c r="BC173" s="168" t="s">
        <v>50</v>
      </c>
      <c r="BE173" s="2" t="s">
        <v>53</v>
      </c>
      <c r="BF173" s="2" t="s">
        <v>18</v>
      </c>
      <c r="BH173" s="178">
        <v>1.7</v>
      </c>
      <c r="BJ173" s="4">
        <v>4103</v>
      </c>
      <c r="BK173" s="4">
        <v>1431</v>
      </c>
      <c r="BL173" s="4">
        <v>501</v>
      </c>
      <c r="BM173" s="4">
        <v>214</v>
      </c>
      <c r="BN173" s="4">
        <v>56</v>
      </c>
      <c r="BO173" s="4">
        <v>19</v>
      </c>
    </row>
    <row r="174" spans="1:67" ht="11.1" customHeight="1">
      <c r="A174" s="11"/>
      <c r="B174" s="16"/>
      <c r="C174" s="23"/>
      <c r="D174" s="31"/>
      <c r="E174" s="41"/>
      <c r="F174" s="49"/>
      <c r="G174" s="31"/>
      <c r="H174" s="41"/>
      <c r="I174" s="49"/>
      <c r="J174" s="54"/>
      <c r="K174" s="56"/>
      <c r="L174" s="58"/>
      <c r="M174" s="60"/>
      <c r="N174" s="62"/>
      <c r="O174" s="66"/>
      <c r="P174" s="31"/>
      <c r="Q174" s="41"/>
      <c r="R174" s="49"/>
      <c r="S174" s="72"/>
      <c r="T174" s="80"/>
      <c r="U174" s="86"/>
      <c r="V174" s="90"/>
      <c r="W174" s="96"/>
      <c r="X174" s="104" t="str">
        <f t="shared" si="22"/>
        <v xml:space="preserve"> </v>
      </c>
      <c r="Y174" s="96"/>
      <c r="Z174" s="96"/>
      <c r="AA174" s="104" t="str">
        <f t="shared" si="23"/>
        <v xml:space="preserve"> </v>
      </c>
      <c r="AB174" s="96"/>
      <c r="AC174" s="96"/>
      <c r="AD174" s="104" t="str">
        <f t="shared" si="24"/>
        <v xml:space="preserve"> </v>
      </c>
      <c r="AE174" s="96"/>
      <c r="AF174" s="96"/>
      <c r="AG174" s="104" t="str">
        <f t="shared" si="25"/>
        <v xml:space="preserve"> </v>
      </c>
      <c r="AH174" s="96"/>
      <c r="AI174" s="96"/>
      <c r="AJ174" s="104" t="str">
        <f t="shared" si="26"/>
        <v xml:space="preserve"> </v>
      </c>
      <c r="AK174" s="96"/>
      <c r="AL174" s="96"/>
      <c r="AM174" s="104" t="str">
        <f t="shared" si="27"/>
        <v xml:space="preserve"> </v>
      </c>
      <c r="AN174" s="96"/>
      <c r="AO174" s="96"/>
      <c r="AP174" s="104" t="str">
        <f t="shared" si="28"/>
        <v xml:space="preserve"> </v>
      </c>
      <c r="AQ174" s="96"/>
      <c r="AR174" s="96"/>
      <c r="AS174" s="122"/>
      <c r="AT174" s="122"/>
      <c r="AU174" s="122"/>
      <c r="AV174" s="158"/>
      <c r="AW174" s="143"/>
      <c r="AX174" s="162"/>
      <c r="BA174" s="5"/>
      <c r="BB174" s="5"/>
      <c r="BC174" s="1">
        <f>G173</f>
        <v>0</v>
      </c>
      <c r="BE174" s="2" t="str">
        <f>M173</f>
        <v/>
      </c>
      <c r="BF174" s="2" t="str">
        <f>IF(P173="","",IF(P173=32,"φ30","φ"&amp;P173))</f>
        <v/>
      </c>
      <c r="BH174" s="178">
        <v>1.71</v>
      </c>
      <c r="BK174" s="4">
        <v>1447</v>
      </c>
      <c r="BL174" s="4">
        <v>510</v>
      </c>
      <c r="BM174" s="4">
        <v>217</v>
      </c>
      <c r="BN174" s="4">
        <v>57</v>
      </c>
      <c r="BO174" s="4">
        <v>20</v>
      </c>
    </row>
    <row r="175" spans="1:67" ht="11.1" customHeight="1">
      <c r="A175" s="10"/>
      <c r="B175" s="15" t="s">
        <v>26</v>
      </c>
      <c r="C175" s="22"/>
      <c r="D175" s="30"/>
      <c r="E175" s="40"/>
      <c r="F175" s="48"/>
      <c r="G175" s="30"/>
      <c r="H175" s="40"/>
      <c r="I175" s="48"/>
      <c r="J175" s="53" t="str">
        <f>IF(G175="","",DGET(BA$4:BB$54,"使用水量比",BC175:BC176))</f>
        <v/>
      </c>
      <c r="K175" s="55"/>
      <c r="L175" s="57"/>
      <c r="M175" s="59" t="str">
        <f>IF(J175="","",IF(D175/G175*J175&lt;3,ROUND(D175/G175*J175,2),IF(D175/G175*J175&lt;10,ROUND(D175/G175*J175,1),IF(D175/G175*J175&lt;30,ROUND(D175/G175*J175,0),ROUND(D175/G175*J175,-1)))))</f>
        <v/>
      </c>
      <c r="N175" s="61"/>
      <c r="O175" s="65"/>
      <c r="P175" s="30"/>
      <c r="Q175" s="40"/>
      <c r="R175" s="48"/>
      <c r="S175" s="71"/>
      <c r="T175" s="79"/>
      <c r="U175" s="85"/>
      <c r="V175" s="89"/>
      <c r="W175" s="95"/>
      <c r="X175" s="103" t="str">
        <f t="shared" si="22"/>
        <v xml:space="preserve"> </v>
      </c>
      <c r="Y175" s="95"/>
      <c r="Z175" s="95"/>
      <c r="AA175" s="103" t="str">
        <f t="shared" si="23"/>
        <v xml:space="preserve"> </v>
      </c>
      <c r="AB175" s="95"/>
      <c r="AC175" s="95"/>
      <c r="AD175" s="103" t="str">
        <f t="shared" si="24"/>
        <v xml:space="preserve"> </v>
      </c>
      <c r="AE175" s="95"/>
      <c r="AF175" s="95"/>
      <c r="AG175" s="103" t="str">
        <f t="shared" si="25"/>
        <v xml:space="preserve"> </v>
      </c>
      <c r="AH175" s="95"/>
      <c r="AI175" s="95"/>
      <c r="AJ175" s="103" t="str">
        <f t="shared" si="26"/>
        <v xml:space="preserve"> </v>
      </c>
      <c r="AK175" s="95"/>
      <c r="AL175" s="95"/>
      <c r="AM175" s="103" t="str">
        <f t="shared" si="27"/>
        <v xml:space="preserve"> </v>
      </c>
      <c r="AN175" s="95"/>
      <c r="AO175" s="95"/>
      <c r="AP175" s="103" t="str">
        <f t="shared" si="28"/>
        <v xml:space="preserve"> </v>
      </c>
      <c r="AQ175" s="95"/>
      <c r="AR175" s="95"/>
      <c r="AS175" s="121" t="str">
        <f>IF(SUM(V175:AR176)=0,"",SUM(V175:AR176)+S175)</f>
        <v/>
      </c>
      <c r="AT175" s="119" t="str">
        <f>IF(P175="","",DGET(BH$4:BO$400,BF176,BE175:BE176))</f>
        <v/>
      </c>
      <c r="AU175" s="119" t="str">
        <f>IF(AS175="","",ROUND(AS175*AT175/1000,2))</f>
        <v/>
      </c>
      <c r="AV175" s="157"/>
      <c r="AW175" s="142" t="str">
        <f>IF(AU175="","",ROUND(AU175+AV175,2))</f>
        <v/>
      </c>
      <c r="AX175" s="161"/>
      <c r="AY175" s="1" t="str">
        <f>IF(AX175="○",AW175,"")</f>
        <v/>
      </c>
      <c r="BA175" s="6"/>
      <c r="BB175" s="5"/>
      <c r="BC175" s="168" t="s">
        <v>50</v>
      </c>
      <c r="BE175" s="2" t="s">
        <v>53</v>
      </c>
      <c r="BF175" s="2" t="s">
        <v>18</v>
      </c>
      <c r="BH175" s="178">
        <v>1.72</v>
      </c>
      <c r="BK175" s="4">
        <v>1462</v>
      </c>
      <c r="BL175" s="4">
        <v>510</v>
      </c>
      <c r="BM175" s="4">
        <v>217</v>
      </c>
      <c r="BN175" s="4">
        <v>57</v>
      </c>
      <c r="BO175" s="4">
        <v>20</v>
      </c>
    </row>
    <row r="176" spans="1:67" ht="11.1" customHeight="1">
      <c r="A176" s="11"/>
      <c r="B176" s="16"/>
      <c r="C176" s="23"/>
      <c r="D176" s="31"/>
      <c r="E176" s="41"/>
      <c r="F176" s="49"/>
      <c r="G176" s="31"/>
      <c r="H176" s="41"/>
      <c r="I176" s="49"/>
      <c r="J176" s="54"/>
      <c r="K176" s="56"/>
      <c r="L176" s="58"/>
      <c r="M176" s="60"/>
      <c r="N176" s="62"/>
      <c r="O176" s="66"/>
      <c r="P176" s="31"/>
      <c r="Q176" s="41"/>
      <c r="R176" s="49"/>
      <c r="S176" s="72"/>
      <c r="T176" s="80"/>
      <c r="U176" s="86"/>
      <c r="V176" s="90"/>
      <c r="W176" s="96"/>
      <c r="X176" s="104" t="str">
        <f t="shared" si="22"/>
        <v xml:space="preserve"> </v>
      </c>
      <c r="Y176" s="96"/>
      <c r="Z176" s="96"/>
      <c r="AA176" s="104" t="str">
        <f t="shared" si="23"/>
        <v xml:space="preserve"> </v>
      </c>
      <c r="AB176" s="96"/>
      <c r="AC176" s="96"/>
      <c r="AD176" s="104" t="str">
        <f t="shared" si="24"/>
        <v xml:space="preserve"> </v>
      </c>
      <c r="AE176" s="96"/>
      <c r="AF176" s="96"/>
      <c r="AG176" s="104" t="str">
        <f t="shared" si="25"/>
        <v xml:space="preserve"> </v>
      </c>
      <c r="AH176" s="96"/>
      <c r="AI176" s="96"/>
      <c r="AJ176" s="104" t="str">
        <f t="shared" si="26"/>
        <v xml:space="preserve"> </v>
      </c>
      <c r="AK176" s="96"/>
      <c r="AL176" s="96"/>
      <c r="AM176" s="104" t="str">
        <f t="shared" si="27"/>
        <v xml:space="preserve"> </v>
      </c>
      <c r="AN176" s="96"/>
      <c r="AO176" s="96"/>
      <c r="AP176" s="104" t="str">
        <f t="shared" si="28"/>
        <v xml:space="preserve"> </v>
      </c>
      <c r="AQ176" s="96"/>
      <c r="AR176" s="96"/>
      <c r="AS176" s="122"/>
      <c r="AT176" s="122"/>
      <c r="AU176" s="122"/>
      <c r="AV176" s="158"/>
      <c r="AW176" s="143"/>
      <c r="AX176" s="162"/>
      <c r="BA176" s="5"/>
      <c r="BB176" s="171"/>
      <c r="BC176" s="1">
        <f>G175</f>
        <v>0</v>
      </c>
      <c r="BE176" s="2" t="str">
        <f>M175</f>
        <v/>
      </c>
      <c r="BF176" s="2" t="str">
        <f>IF(P175="","",IF(P175=32,"φ30","φ"&amp;P175))</f>
        <v/>
      </c>
      <c r="BH176" s="178">
        <v>1.73</v>
      </c>
      <c r="BK176" s="4">
        <v>1478</v>
      </c>
      <c r="BL176" s="4">
        <v>519</v>
      </c>
      <c r="BM176" s="4">
        <v>221</v>
      </c>
      <c r="BN176" s="4">
        <v>58</v>
      </c>
      <c r="BO176" s="4">
        <v>20</v>
      </c>
    </row>
    <row r="177" spans="1:67" ht="11.1" customHeight="1">
      <c r="A177" s="10"/>
      <c r="B177" s="15" t="s">
        <v>26</v>
      </c>
      <c r="C177" s="22"/>
      <c r="D177" s="30"/>
      <c r="E177" s="40"/>
      <c r="F177" s="48"/>
      <c r="G177" s="30"/>
      <c r="H177" s="40"/>
      <c r="I177" s="48"/>
      <c r="J177" s="53" t="str">
        <f>IF(G177="","",DGET(BA$4:BB$54,"使用水量比",BC177:BC178))</f>
        <v/>
      </c>
      <c r="K177" s="55"/>
      <c r="L177" s="57"/>
      <c r="M177" s="59" t="str">
        <f>IF(J177="","",IF(D177/G177*J177&lt;3,ROUND(D177/G177*J177,2),IF(D177/G177*J177&lt;10,ROUND(D177/G177*J177,1),IF(D177/G177*J177&lt;30,ROUND(D177/G177*J177,0),ROUND(D177/G177*J177,-1)))))</f>
        <v/>
      </c>
      <c r="N177" s="61"/>
      <c r="O177" s="65"/>
      <c r="P177" s="30"/>
      <c r="Q177" s="40"/>
      <c r="R177" s="48"/>
      <c r="S177" s="71"/>
      <c r="T177" s="79"/>
      <c r="U177" s="85"/>
      <c r="V177" s="89"/>
      <c r="W177" s="95"/>
      <c r="X177" s="103" t="str">
        <f t="shared" si="22"/>
        <v xml:space="preserve"> </v>
      </c>
      <c r="Y177" s="95"/>
      <c r="Z177" s="95"/>
      <c r="AA177" s="103" t="str">
        <f t="shared" si="23"/>
        <v xml:space="preserve"> </v>
      </c>
      <c r="AB177" s="95"/>
      <c r="AC177" s="95"/>
      <c r="AD177" s="103" t="str">
        <f t="shared" si="24"/>
        <v xml:space="preserve"> </v>
      </c>
      <c r="AE177" s="95"/>
      <c r="AF177" s="95"/>
      <c r="AG177" s="103" t="str">
        <f t="shared" si="25"/>
        <v xml:space="preserve"> </v>
      </c>
      <c r="AH177" s="95"/>
      <c r="AI177" s="95"/>
      <c r="AJ177" s="103" t="str">
        <f t="shared" si="26"/>
        <v xml:space="preserve"> </v>
      </c>
      <c r="AK177" s="95"/>
      <c r="AL177" s="95"/>
      <c r="AM177" s="103" t="str">
        <f t="shared" si="27"/>
        <v xml:space="preserve"> </v>
      </c>
      <c r="AN177" s="95"/>
      <c r="AO177" s="95"/>
      <c r="AP177" s="103" t="str">
        <f t="shared" si="28"/>
        <v xml:space="preserve"> </v>
      </c>
      <c r="AQ177" s="95"/>
      <c r="AR177" s="95"/>
      <c r="AS177" s="121" t="str">
        <f>IF(SUM(V177:AR178)=0,"",SUM(V177:AR178)+S177)</f>
        <v/>
      </c>
      <c r="AT177" s="119" t="str">
        <f>IF(P177="","",DGET(BH$4:BO$400,BF178,BE177:BE178))</f>
        <v/>
      </c>
      <c r="AU177" s="119" t="str">
        <f>IF(AS177="","",ROUND(AS177*AT177/1000,2))</f>
        <v/>
      </c>
      <c r="AV177" s="157"/>
      <c r="AW177" s="142" t="str">
        <f>IF(AU177="","",ROUND(AU177+AV177,2))</f>
        <v/>
      </c>
      <c r="AX177" s="161"/>
      <c r="AY177" s="1" t="str">
        <f>IF(AX177="○",AW177,"")</f>
        <v/>
      </c>
      <c r="BA177" s="6"/>
      <c r="BB177" s="5"/>
      <c r="BC177" s="168" t="s">
        <v>50</v>
      </c>
      <c r="BE177" s="2" t="s">
        <v>53</v>
      </c>
      <c r="BF177" s="2" t="s">
        <v>18</v>
      </c>
      <c r="BH177" s="178">
        <v>1.74</v>
      </c>
      <c r="BK177" s="4">
        <v>1493</v>
      </c>
      <c r="BL177" s="4">
        <v>528</v>
      </c>
      <c r="BM177" s="4">
        <v>225</v>
      </c>
      <c r="BN177" s="4">
        <v>59</v>
      </c>
      <c r="BO177" s="4">
        <v>20</v>
      </c>
    </row>
    <row r="178" spans="1:67" ht="11.1" customHeight="1">
      <c r="A178" s="11"/>
      <c r="B178" s="16"/>
      <c r="C178" s="23"/>
      <c r="D178" s="31"/>
      <c r="E178" s="41"/>
      <c r="F178" s="49"/>
      <c r="G178" s="31"/>
      <c r="H178" s="41"/>
      <c r="I178" s="49"/>
      <c r="J178" s="54"/>
      <c r="K178" s="56"/>
      <c r="L178" s="58"/>
      <c r="M178" s="60"/>
      <c r="N178" s="62"/>
      <c r="O178" s="66"/>
      <c r="P178" s="31"/>
      <c r="Q178" s="41"/>
      <c r="R178" s="49"/>
      <c r="S178" s="72"/>
      <c r="T178" s="80"/>
      <c r="U178" s="86"/>
      <c r="V178" s="90"/>
      <c r="W178" s="96"/>
      <c r="X178" s="104" t="str">
        <f t="shared" si="22"/>
        <v xml:space="preserve"> </v>
      </c>
      <c r="Y178" s="96"/>
      <c r="Z178" s="96"/>
      <c r="AA178" s="104" t="str">
        <f t="shared" si="23"/>
        <v xml:space="preserve"> </v>
      </c>
      <c r="AB178" s="96"/>
      <c r="AC178" s="96"/>
      <c r="AD178" s="104" t="str">
        <f t="shared" si="24"/>
        <v xml:space="preserve"> </v>
      </c>
      <c r="AE178" s="96"/>
      <c r="AF178" s="96"/>
      <c r="AG178" s="104" t="str">
        <f t="shared" si="25"/>
        <v xml:space="preserve"> </v>
      </c>
      <c r="AH178" s="96"/>
      <c r="AI178" s="96"/>
      <c r="AJ178" s="104" t="str">
        <f t="shared" si="26"/>
        <v xml:space="preserve"> </v>
      </c>
      <c r="AK178" s="96"/>
      <c r="AL178" s="96"/>
      <c r="AM178" s="104" t="str">
        <f t="shared" si="27"/>
        <v xml:space="preserve"> </v>
      </c>
      <c r="AN178" s="96"/>
      <c r="AO178" s="96"/>
      <c r="AP178" s="104" t="str">
        <f t="shared" si="28"/>
        <v xml:space="preserve"> </v>
      </c>
      <c r="AQ178" s="96"/>
      <c r="AR178" s="96"/>
      <c r="AS178" s="122"/>
      <c r="AT178" s="122"/>
      <c r="AU178" s="122"/>
      <c r="AV178" s="158"/>
      <c r="AW178" s="143"/>
      <c r="AX178" s="162"/>
      <c r="BA178" s="5"/>
      <c r="BB178" s="5"/>
      <c r="BC178" s="1">
        <f>G177</f>
        <v>0</v>
      </c>
      <c r="BE178" s="2" t="str">
        <f>M177</f>
        <v/>
      </c>
      <c r="BF178" s="2" t="str">
        <f>IF(P177="","",IF(P177=32,"φ30","φ"&amp;P177))</f>
        <v/>
      </c>
      <c r="BH178" s="178">
        <v>1.75</v>
      </c>
      <c r="BK178" s="4">
        <v>1509</v>
      </c>
      <c r="BL178" s="4">
        <v>528</v>
      </c>
      <c r="BM178" s="4">
        <v>225</v>
      </c>
      <c r="BN178" s="4">
        <v>59</v>
      </c>
      <c r="BO178" s="4">
        <v>20</v>
      </c>
    </row>
    <row r="179" spans="1:67" ht="11.1" customHeight="1">
      <c r="A179" s="10"/>
      <c r="B179" s="15" t="s">
        <v>26</v>
      </c>
      <c r="C179" s="22"/>
      <c r="D179" s="30"/>
      <c r="E179" s="40"/>
      <c r="F179" s="48"/>
      <c r="G179" s="30"/>
      <c r="H179" s="40"/>
      <c r="I179" s="48"/>
      <c r="J179" s="53" t="str">
        <f>IF(G179="","",DGET(BA$4:BB$54,"使用水量比",BC179:BC180))</f>
        <v/>
      </c>
      <c r="K179" s="55"/>
      <c r="L179" s="57"/>
      <c r="M179" s="59" t="str">
        <f>IF(J179="","",IF(D179/G179*J179&lt;3,ROUND(D179/G179*J179,2),IF(D179/G179*J179&lt;10,ROUND(D179/G179*J179,1),IF(D179/G179*J179&lt;30,ROUND(D179/G179*J179,0),ROUND(D179/G179*J179,-1)))))</f>
        <v/>
      </c>
      <c r="N179" s="61"/>
      <c r="O179" s="65"/>
      <c r="P179" s="30"/>
      <c r="Q179" s="40"/>
      <c r="R179" s="48"/>
      <c r="S179" s="71"/>
      <c r="T179" s="79"/>
      <c r="U179" s="85"/>
      <c r="V179" s="89"/>
      <c r="W179" s="95"/>
      <c r="X179" s="103" t="str">
        <f t="shared" si="22"/>
        <v xml:space="preserve"> </v>
      </c>
      <c r="Y179" s="95"/>
      <c r="Z179" s="95"/>
      <c r="AA179" s="103" t="str">
        <f t="shared" si="23"/>
        <v xml:space="preserve"> </v>
      </c>
      <c r="AB179" s="95"/>
      <c r="AC179" s="95"/>
      <c r="AD179" s="103" t="str">
        <f t="shared" si="24"/>
        <v xml:space="preserve"> </v>
      </c>
      <c r="AE179" s="95"/>
      <c r="AF179" s="95"/>
      <c r="AG179" s="103" t="str">
        <f t="shared" si="25"/>
        <v xml:space="preserve"> </v>
      </c>
      <c r="AH179" s="95"/>
      <c r="AI179" s="95"/>
      <c r="AJ179" s="103" t="str">
        <f t="shared" si="26"/>
        <v xml:space="preserve"> </v>
      </c>
      <c r="AK179" s="95"/>
      <c r="AL179" s="95"/>
      <c r="AM179" s="103" t="str">
        <f t="shared" si="27"/>
        <v xml:space="preserve"> </v>
      </c>
      <c r="AN179" s="95"/>
      <c r="AO179" s="95"/>
      <c r="AP179" s="103" t="str">
        <f t="shared" si="28"/>
        <v xml:space="preserve"> </v>
      </c>
      <c r="AQ179" s="95"/>
      <c r="AR179" s="95"/>
      <c r="AS179" s="121" t="str">
        <f>IF(SUM(V179:AR180)=0,"",SUM(V179:AR180)+S179)</f>
        <v/>
      </c>
      <c r="AT179" s="119" t="str">
        <f>IF(P179="","",DGET(BH$4:BO$400,BF180,BE179:BE180))</f>
        <v/>
      </c>
      <c r="AU179" s="119" t="str">
        <f>IF(AS179="","",ROUND(AS179*AT179/1000,2))</f>
        <v/>
      </c>
      <c r="AV179" s="157"/>
      <c r="AW179" s="142" t="str">
        <f>IF(AU179="","",ROUND(AU179+AV179,2))</f>
        <v/>
      </c>
      <c r="AX179" s="161"/>
      <c r="AY179" s="1" t="str">
        <f>IF(AX179="○",AW179,"")</f>
        <v/>
      </c>
      <c r="BA179" s="6"/>
      <c r="BB179" s="5"/>
      <c r="BC179" s="168" t="s">
        <v>50</v>
      </c>
      <c r="BE179" s="2" t="s">
        <v>53</v>
      </c>
      <c r="BF179" s="2" t="s">
        <v>18</v>
      </c>
      <c r="BH179" s="178">
        <v>1.76</v>
      </c>
      <c r="BK179" s="4">
        <v>1525</v>
      </c>
      <c r="BL179" s="4">
        <v>538</v>
      </c>
      <c r="BM179" s="4">
        <v>229</v>
      </c>
      <c r="BN179" s="4">
        <v>59</v>
      </c>
      <c r="BO179" s="4">
        <v>21</v>
      </c>
    </row>
    <row r="180" spans="1:67" ht="11.1" customHeight="1">
      <c r="A180" s="11"/>
      <c r="B180" s="16"/>
      <c r="C180" s="23"/>
      <c r="D180" s="31"/>
      <c r="E180" s="41"/>
      <c r="F180" s="49"/>
      <c r="G180" s="31"/>
      <c r="H180" s="41"/>
      <c r="I180" s="49"/>
      <c r="J180" s="54"/>
      <c r="K180" s="56"/>
      <c r="L180" s="58"/>
      <c r="M180" s="60"/>
      <c r="N180" s="62"/>
      <c r="O180" s="66"/>
      <c r="P180" s="31"/>
      <c r="Q180" s="41"/>
      <c r="R180" s="49"/>
      <c r="S180" s="72"/>
      <c r="T180" s="80"/>
      <c r="U180" s="86"/>
      <c r="V180" s="90"/>
      <c r="W180" s="96"/>
      <c r="X180" s="104" t="str">
        <f t="shared" si="22"/>
        <v xml:space="preserve"> </v>
      </c>
      <c r="Y180" s="96"/>
      <c r="Z180" s="96"/>
      <c r="AA180" s="104" t="str">
        <f t="shared" si="23"/>
        <v xml:space="preserve"> </v>
      </c>
      <c r="AB180" s="96"/>
      <c r="AC180" s="96"/>
      <c r="AD180" s="104" t="str">
        <f t="shared" si="24"/>
        <v xml:space="preserve"> </v>
      </c>
      <c r="AE180" s="96"/>
      <c r="AF180" s="96"/>
      <c r="AG180" s="104" t="str">
        <f t="shared" si="25"/>
        <v xml:space="preserve"> </v>
      </c>
      <c r="AH180" s="96"/>
      <c r="AI180" s="96"/>
      <c r="AJ180" s="104" t="str">
        <f t="shared" si="26"/>
        <v xml:space="preserve"> </v>
      </c>
      <c r="AK180" s="96"/>
      <c r="AL180" s="96"/>
      <c r="AM180" s="104" t="str">
        <f t="shared" si="27"/>
        <v xml:space="preserve"> </v>
      </c>
      <c r="AN180" s="96"/>
      <c r="AO180" s="96"/>
      <c r="AP180" s="104" t="str">
        <f t="shared" si="28"/>
        <v xml:space="preserve"> </v>
      </c>
      <c r="AQ180" s="96"/>
      <c r="AR180" s="96"/>
      <c r="AS180" s="122"/>
      <c r="AT180" s="122"/>
      <c r="AU180" s="122"/>
      <c r="AV180" s="158"/>
      <c r="AW180" s="143"/>
      <c r="AX180" s="162"/>
      <c r="BA180" s="5"/>
      <c r="BB180" s="5"/>
      <c r="BC180" s="1">
        <f>G179</f>
        <v>0</v>
      </c>
      <c r="BE180" s="2" t="str">
        <f>M179</f>
        <v/>
      </c>
      <c r="BF180" s="2" t="str">
        <f>IF(P179="","",IF(P179=32,"φ30","φ"&amp;P179))</f>
        <v/>
      </c>
      <c r="BH180" s="178">
        <v>1.77</v>
      </c>
      <c r="BK180" s="4">
        <v>1541</v>
      </c>
      <c r="BL180" s="4">
        <v>538</v>
      </c>
      <c r="BM180" s="4">
        <v>229</v>
      </c>
      <c r="BN180" s="4">
        <v>59</v>
      </c>
      <c r="BO180" s="4">
        <v>21</v>
      </c>
    </row>
    <row r="181" spans="1:67" ht="11.1" customHeight="1">
      <c r="A181" s="10"/>
      <c r="B181" s="15" t="s">
        <v>26</v>
      </c>
      <c r="C181" s="22"/>
      <c r="D181" s="30"/>
      <c r="E181" s="40"/>
      <c r="F181" s="48"/>
      <c r="G181" s="30"/>
      <c r="H181" s="40"/>
      <c r="I181" s="48"/>
      <c r="J181" s="53" t="str">
        <f>IF(G181="","",DGET(BA$4:BB$54,"使用水量比",BC181:BC182))</f>
        <v/>
      </c>
      <c r="K181" s="55"/>
      <c r="L181" s="57"/>
      <c r="M181" s="59" t="str">
        <f>IF(J181="","",IF(D181/G181*J181&lt;3,ROUND(D181/G181*J181,2),IF(D181/G181*J181&lt;10,ROUND(D181/G181*J181,1),IF(D181/G181*J181&lt;30,ROUND(D181/G181*J181,0),ROUND(D181/G181*J181,-1)))))</f>
        <v/>
      </c>
      <c r="N181" s="61"/>
      <c r="O181" s="65"/>
      <c r="P181" s="30"/>
      <c r="Q181" s="40"/>
      <c r="R181" s="48"/>
      <c r="S181" s="71"/>
      <c r="T181" s="79"/>
      <c r="U181" s="85"/>
      <c r="V181" s="89"/>
      <c r="W181" s="95"/>
      <c r="X181" s="103" t="str">
        <f t="shared" si="22"/>
        <v xml:space="preserve"> </v>
      </c>
      <c r="Y181" s="95"/>
      <c r="Z181" s="95"/>
      <c r="AA181" s="103" t="str">
        <f t="shared" si="23"/>
        <v xml:space="preserve"> </v>
      </c>
      <c r="AB181" s="95"/>
      <c r="AC181" s="95"/>
      <c r="AD181" s="103" t="str">
        <f t="shared" si="24"/>
        <v xml:space="preserve"> </v>
      </c>
      <c r="AE181" s="95"/>
      <c r="AF181" s="95"/>
      <c r="AG181" s="103" t="str">
        <f t="shared" si="25"/>
        <v xml:space="preserve"> </v>
      </c>
      <c r="AH181" s="95"/>
      <c r="AI181" s="95"/>
      <c r="AJ181" s="103" t="str">
        <f t="shared" si="26"/>
        <v xml:space="preserve"> </v>
      </c>
      <c r="AK181" s="95"/>
      <c r="AL181" s="95"/>
      <c r="AM181" s="103" t="str">
        <f t="shared" si="27"/>
        <v xml:space="preserve"> </v>
      </c>
      <c r="AN181" s="95"/>
      <c r="AO181" s="95"/>
      <c r="AP181" s="103" t="str">
        <f t="shared" si="28"/>
        <v xml:space="preserve"> </v>
      </c>
      <c r="AQ181" s="95"/>
      <c r="AR181" s="95"/>
      <c r="AS181" s="121" t="str">
        <f>IF(SUM(V181:AR182)=0,"",SUM(V181:AR182)+S181)</f>
        <v/>
      </c>
      <c r="AT181" s="119" t="str">
        <f>IF(P181="","",DGET(BH$4:BO$400,BF182,BE181:BE182))</f>
        <v/>
      </c>
      <c r="AU181" s="119" t="str">
        <f>IF(AS181="","",ROUND(AS181*AT181/1000,2))</f>
        <v/>
      </c>
      <c r="AV181" s="157"/>
      <c r="AW181" s="142" t="str">
        <f>IF(AU181="","",ROUND(AU181+AV181,2))</f>
        <v/>
      </c>
      <c r="AX181" s="161"/>
      <c r="AY181" s="1" t="str">
        <f>IF(AX181="○",AW181,"")</f>
        <v/>
      </c>
      <c r="BA181" s="6"/>
      <c r="BB181" s="5"/>
      <c r="BC181" s="168" t="s">
        <v>50</v>
      </c>
      <c r="BE181" s="2" t="s">
        <v>53</v>
      </c>
      <c r="BF181" s="2" t="s">
        <v>18</v>
      </c>
      <c r="BH181" s="178">
        <v>1.78</v>
      </c>
      <c r="BK181" s="4">
        <v>1557</v>
      </c>
      <c r="BL181" s="4">
        <v>547</v>
      </c>
      <c r="BM181" s="4">
        <v>233</v>
      </c>
      <c r="BN181" s="4">
        <v>60</v>
      </c>
      <c r="BO181" s="4">
        <v>21</v>
      </c>
    </row>
    <row r="182" spans="1:67" ht="11.1" customHeight="1">
      <c r="A182" s="11"/>
      <c r="B182" s="16"/>
      <c r="C182" s="23"/>
      <c r="D182" s="31"/>
      <c r="E182" s="41"/>
      <c r="F182" s="49"/>
      <c r="G182" s="31"/>
      <c r="H182" s="41"/>
      <c r="I182" s="49"/>
      <c r="J182" s="54"/>
      <c r="K182" s="56"/>
      <c r="L182" s="58"/>
      <c r="M182" s="60"/>
      <c r="N182" s="62"/>
      <c r="O182" s="66"/>
      <c r="P182" s="31"/>
      <c r="Q182" s="41"/>
      <c r="R182" s="49"/>
      <c r="S182" s="72"/>
      <c r="T182" s="80"/>
      <c r="U182" s="86"/>
      <c r="V182" s="90"/>
      <c r="W182" s="96"/>
      <c r="X182" s="104" t="str">
        <f t="shared" si="22"/>
        <v xml:space="preserve"> </v>
      </c>
      <c r="Y182" s="96"/>
      <c r="Z182" s="96"/>
      <c r="AA182" s="104" t="str">
        <f t="shared" si="23"/>
        <v xml:space="preserve"> </v>
      </c>
      <c r="AB182" s="96"/>
      <c r="AC182" s="96"/>
      <c r="AD182" s="104" t="str">
        <f t="shared" si="24"/>
        <v xml:space="preserve"> </v>
      </c>
      <c r="AE182" s="96"/>
      <c r="AF182" s="96"/>
      <c r="AG182" s="104" t="str">
        <f t="shared" si="25"/>
        <v xml:space="preserve"> </v>
      </c>
      <c r="AH182" s="96"/>
      <c r="AI182" s="96"/>
      <c r="AJ182" s="104" t="str">
        <f t="shared" si="26"/>
        <v xml:space="preserve"> </v>
      </c>
      <c r="AK182" s="96"/>
      <c r="AL182" s="96"/>
      <c r="AM182" s="104" t="str">
        <f t="shared" si="27"/>
        <v xml:space="preserve"> </v>
      </c>
      <c r="AN182" s="96"/>
      <c r="AO182" s="96"/>
      <c r="AP182" s="104" t="str">
        <f t="shared" si="28"/>
        <v xml:space="preserve"> </v>
      </c>
      <c r="AQ182" s="96"/>
      <c r="AR182" s="96"/>
      <c r="AS182" s="122"/>
      <c r="AT182" s="122"/>
      <c r="AU182" s="122"/>
      <c r="AV182" s="158"/>
      <c r="AW182" s="143"/>
      <c r="AX182" s="162"/>
      <c r="BA182" s="5"/>
      <c r="BB182" s="5"/>
      <c r="BC182" s="1">
        <f>G181</f>
        <v>0</v>
      </c>
      <c r="BE182" s="2" t="str">
        <f>M181</f>
        <v/>
      </c>
      <c r="BF182" s="2" t="str">
        <f>IF(P181="","",IF(P181=32,"φ30","φ"&amp;P181))</f>
        <v/>
      </c>
      <c r="BH182" s="178">
        <v>1.79</v>
      </c>
      <c r="BK182" s="4">
        <v>1573</v>
      </c>
      <c r="BL182" s="4">
        <v>556</v>
      </c>
      <c r="BM182" s="4">
        <v>237</v>
      </c>
      <c r="BN182" s="4">
        <v>61</v>
      </c>
      <c r="BO182" s="4">
        <v>22</v>
      </c>
    </row>
    <row r="183" spans="1:67" ht="11.1" customHeight="1">
      <c r="A183" s="10"/>
      <c r="B183" s="15" t="s">
        <v>26</v>
      </c>
      <c r="C183" s="22"/>
      <c r="D183" s="30"/>
      <c r="E183" s="40"/>
      <c r="F183" s="48"/>
      <c r="G183" s="30"/>
      <c r="H183" s="40"/>
      <c r="I183" s="48"/>
      <c r="J183" s="53" t="str">
        <f>IF(G183="","",DGET(BA$4:BB$54,"使用水量比",BC183:BC184))</f>
        <v/>
      </c>
      <c r="K183" s="55"/>
      <c r="L183" s="57"/>
      <c r="M183" s="59" t="str">
        <f>IF(J183="","",IF(D183/G183*J183&lt;3,ROUND(D183/G183*J183,2),IF(D183/G183*J183&lt;10,ROUND(D183/G183*J183,1),IF(D183/G183*J183&lt;30,ROUND(D183/G183*J183,0),ROUND(D183/G183*J183,-1)))))</f>
        <v/>
      </c>
      <c r="N183" s="61"/>
      <c r="O183" s="65"/>
      <c r="P183" s="30"/>
      <c r="Q183" s="40"/>
      <c r="R183" s="48"/>
      <c r="S183" s="71"/>
      <c r="T183" s="79"/>
      <c r="U183" s="85"/>
      <c r="V183" s="89"/>
      <c r="W183" s="95"/>
      <c r="X183" s="103" t="str">
        <f t="shared" si="22"/>
        <v xml:space="preserve"> </v>
      </c>
      <c r="Y183" s="95"/>
      <c r="Z183" s="95"/>
      <c r="AA183" s="103" t="str">
        <f t="shared" si="23"/>
        <v xml:space="preserve"> </v>
      </c>
      <c r="AB183" s="95"/>
      <c r="AC183" s="95"/>
      <c r="AD183" s="103" t="str">
        <f t="shared" si="24"/>
        <v xml:space="preserve"> </v>
      </c>
      <c r="AE183" s="95"/>
      <c r="AF183" s="95"/>
      <c r="AG183" s="103" t="str">
        <f t="shared" si="25"/>
        <v xml:space="preserve"> </v>
      </c>
      <c r="AH183" s="95"/>
      <c r="AI183" s="95"/>
      <c r="AJ183" s="103" t="str">
        <f t="shared" si="26"/>
        <v xml:space="preserve"> </v>
      </c>
      <c r="AK183" s="95"/>
      <c r="AL183" s="95"/>
      <c r="AM183" s="103" t="str">
        <f t="shared" si="27"/>
        <v xml:space="preserve"> </v>
      </c>
      <c r="AN183" s="95"/>
      <c r="AO183" s="95"/>
      <c r="AP183" s="103" t="str">
        <f t="shared" si="28"/>
        <v xml:space="preserve"> </v>
      </c>
      <c r="AQ183" s="95"/>
      <c r="AR183" s="95"/>
      <c r="AS183" s="121" t="str">
        <f>IF(SUM(V183:AR184)=0,"",SUM(V183:AR184)+S183)</f>
        <v/>
      </c>
      <c r="AT183" s="119" t="str">
        <f>IF(P183="","",DGET(BH$4:BO$400,BF184,BE183:BE184))</f>
        <v/>
      </c>
      <c r="AU183" s="119" t="str">
        <f>IF(AS183="","",ROUND(AS183*AT183/1000,2))</f>
        <v/>
      </c>
      <c r="AV183" s="157"/>
      <c r="AW183" s="142" t="str">
        <f>IF(AU183="","",ROUND(AU183+AV183,2))</f>
        <v/>
      </c>
      <c r="AX183" s="161"/>
      <c r="AY183" s="1" t="str">
        <f>IF(AX183="○",AW183,"")</f>
        <v/>
      </c>
      <c r="BA183" s="6"/>
      <c r="BB183" s="5"/>
      <c r="BC183" s="168" t="s">
        <v>50</v>
      </c>
      <c r="BE183" s="2" t="s">
        <v>53</v>
      </c>
      <c r="BF183" s="2" t="s">
        <v>18</v>
      </c>
      <c r="BH183" s="178">
        <v>1.8</v>
      </c>
      <c r="BK183" s="4">
        <v>1589</v>
      </c>
      <c r="BL183" s="4">
        <v>556</v>
      </c>
      <c r="BM183" s="4">
        <v>237</v>
      </c>
      <c r="BN183" s="4">
        <v>61</v>
      </c>
      <c r="BO183" s="4">
        <v>22</v>
      </c>
    </row>
    <row r="184" spans="1:67" ht="11.1" customHeight="1">
      <c r="A184" s="11"/>
      <c r="B184" s="16"/>
      <c r="C184" s="23"/>
      <c r="D184" s="31"/>
      <c r="E184" s="41"/>
      <c r="F184" s="49"/>
      <c r="G184" s="31"/>
      <c r="H184" s="41"/>
      <c r="I184" s="49"/>
      <c r="J184" s="54"/>
      <c r="K184" s="56"/>
      <c r="L184" s="58"/>
      <c r="M184" s="60"/>
      <c r="N184" s="62"/>
      <c r="O184" s="66"/>
      <c r="P184" s="31"/>
      <c r="Q184" s="41"/>
      <c r="R184" s="49"/>
      <c r="S184" s="72"/>
      <c r="T184" s="80"/>
      <c r="U184" s="86"/>
      <c r="V184" s="90"/>
      <c r="W184" s="96"/>
      <c r="X184" s="104" t="str">
        <f t="shared" si="22"/>
        <v xml:space="preserve"> </v>
      </c>
      <c r="Y184" s="96"/>
      <c r="Z184" s="96"/>
      <c r="AA184" s="104" t="str">
        <f t="shared" si="23"/>
        <v xml:space="preserve"> </v>
      </c>
      <c r="AB184" s="96"/>
      <c r="AC184" s="96"/>
      <c r="AD184" s="104" t="str">
        <f t="shared" si="24"/>
        <v xml:space="preserve"> </v>
      </c>
      <c r="AE184" s="96"/>
      <c r="AF184" s="96"/>
      <c r="AG184" s="104" t="str">
        <f t="shared" si="25"/>
        <v xml:space="preserve"> </v>
      </c>
      <c r="AH184" s="96"/>
      <c r="AI184" s="96"/>
      <c r="AJ184" s="104" t="str">
        <f t="shared" si="26"/>
        <v xml:space="preserve"> </v>
      </c>
      <c r="AK184" s="96"/>
      <c r="AL184" s="96"/>
      <c r="AM184" s="104" t="str">
        <f t="shared" si="27"/>
        <v xml:space="preserve"> </v>
      </c>
      <c r="AN184" s="96"/>
      <c r="AO184" s="96"/>
      <c r="AP184" s="104" t="str">
        <f t="shared" si="28"/>
        <v xml:space="preserve"> </v>
      </c>
      <c r="AQ184" s="96"/>
      <c r="AR184" s="96"/>
      <c r="AS184" s="122"/>
      <c r="AT184" s="122"/>
      <c r="AU184" s="122"/>
      <c r="AV184" s="158"/>
      <c r="AW184" s="143"/>
      <c r="AX184" s="162"/>
      <c r="BA184" s="5"/>
      <c r="BB184" s="5"/>
      <c r="BC184" s="1">
        <f>G183</f>
        <v>0</v>
      </c>
      <c r="BE184" s="2" t="str">
        <f>M183</f>
        <v/>
      </c>
      <c r="BF184" s="2" t="str">
        <f>IF(P183="","",IF(P183=32,"φ30","φ"&amp;P183))</f>
        <v/>
      </c>
      <c r="BH184" s="178">
        <v>1.81</v>
      </c>
      <c r="BK184" s="4">
        <v>1605</v>
      </c>
      <c r="BL184" s="4">
        <v>565</v>
      </c>
      <c r="BM184" s="4">
        <v>241</v>
      </c>
      <c r="BN184" s="4">
        <v>63</v>
      </c>
      <c r="BO184" s="4">
        <v>22</v>
      </c>
    </row>
    <row r="185" spans="1:67" ht="11.1" customHeight="1">
      <c r="A185" s="10"/>
      <c r="B185" s="15" t="s">
        <v>26</v>
      </c>
      <c r="C185" s="22"/>
      <c r="D185" s="30"/>
      <c r="E185" s="40"/>
      <c r="F185" s="48"/>
      <c r="G185" s="30"/>
      <c r="H185" s="40"/>
      <c r="I185" s="48"/>
      <c r="J185" s="53" t="str">
        <f>IF(G185="","",DGET(BA$4:BB$54,"使用水量比",BC185:BC186))</f>
        <v/>
      </c>
      <c r="K185" s="55"/>
      <c r="L185" s="57"/>
      <c r="M185" s="59" t="str">
        <f>IF(J185="","",IF(D185/G185*J185&lt;3,ROUND(D185/G185*J185,2),IF(D185/G185*J185&lt;10,ROUND(D185/G185*J185,1),IF(D185/G185*J185&lt;30,ROUND(D185/G185*J185,0),ROUND(D185/G185*J185,-1)))))</f>
        <v/>
      </c>
      <c r="N185" s="61"/>
      <c r="O185" s="65"/>
      <c r="P185" s="30"/>
      <c r="Q185" s="40"/>
      <c r="R185" s="48"/>
      <c r="S185" s="71"/>
      <c r="T185" s="79"/>
      <c r="U185" s="85"/>
      <c r="V185" s="89"/>
      <c r="W185" s="95"/>
      <c r="X185" s="103" t="str">
        <f t="shared" si="22"/>
        <v xml:space="preserve"> </v>
      </c>
      <c r="Y185" s="95"/>
      <c r="Z185" s="95"/>
      <c r="AA185" s="103" t="str">
        <f t="shared" si="23"/>
        <v xml:space="preserve"> </v>
      </c>
      <c r="AB185" s="95"/>
      <c r="AC185" s="95"/>
      <c r="AD185" s="103" t="str">
        <f t="shared" si="24"/>
        <v xml:space="preserve"> </v>
      </c>
      <c r="AE185" s="95"/>
      <c r="AF185" s="95"/>
      <c r="AG185" s="103" t="str">
        <f t="shared" si="25"/>
        <v xml:space="preserve"> </v>
      </c>
      <c r="AH185" s="95"/>
      <c r="AI185" s="95"/>
      <c r="AJ185" s="103" t="str">
        <f t="shared" si="26"/>
        <v xml:space="preserve"> </v>
      </c>
      <c r="AK185" s="95"/>
      <c r="AL185" s="95"/>
      <c r="AM185" s="103" t="str">
        <f t="shared" si="27"/>
        <v xml:space="preserve"> </v>
      </c>
      <c r="AN185" s="95"/>
      <c r="AO185" s="95"/>
      <c r="AP185" s="103" t="str">
        <f t="shared" si="28"/>
        <v xml:space="preserve"> </v>
      </c>
      <c r="AQ185" s="95"/>
      <c r="AR185" s="95"/>
      <c r="AS185" s="121" t="str">
        <f>IF(SUM(V185:AR186)=0,"",SUM(V185:AR186)+S185)</f>
        <v/>
      </c>
      <c r="AT185" s="119" t="str">
        <f>IF(P185="","",DGET(BH$4:BO$400,BF186,BE185:BE186))</f>
        <v/>
      </c>
      <c r="AU185" s="119" t="str">
        <f>IF(AS185="","",ROUND(AS185*AT185/1000,2))</f>
        <v/>
      </c>
      <c r="AV185" s="157"/>
      <c r="AW185" s="142" t="str">
        <f>IF(AU185="","",ROUND(AU185+AV185,2))</f>
        <v/>
      </c>
      <c r="AX185" s="161"/>
      <c r="AY185" s="1" t="str">
        <f>IF(AX185="○",AW185,"")</f>
        <v/>
      </c>
      <c r="BA185" s="6"/>
      <c r="BB185" s="5"/>
      <c r="BC185" s="168" t="s">
        <v>50</v>
      </c>
      <c r="BE185" s="2" t="s">
        <v>53</v>
      </c>
      <c r="BF185" s="2" t="s">
        <v>18</v>
      </c>
      <c r="BH185" s="178">
        <v>1.8199999999999998</v>
      </c>
      <c r="BK185" s="4">
        <v>1622</v>
      </c>
      <c r="BL185" s="4">
        <v>565</v>
      </c>
      <c r="BM185" s="4">
        <v>241</v>
      </c>
      <c r="BN185" s="4">
        <v>63</v>
      </c>
      <c r="BO185" s="4">
        <v>22</v>
      </c>
    </row>
    <row r="186" spans="1:67" ht="11.1" customHeight="1">
      <c r="A186" s="11"/>
      <c r="B186" s="16"/>
      <c r="C186" s="23"/>
      <c r="D186" s="31"/>
      <c r="E186" s="41"/>
      <c r="F186" s="49"/>
      <c r="G186" s="31"/>
      <c r="H186" s="41"/>
      <c r="I186" s="49"/>
      <c r="J186" s="54"/>
      <c r="K186" s="56"/>
      <c r="L186" s="58"/>
      <c r="M186" s="60"/>
      <c r="N186" s="62"/>
      <c r="O186" s="66"/>
      <c r="P186" s="31"/>
      <c r="Q186" s="41"/>
      <c r="R186" s="49"/>
      <c r="S186" s="72"/>
      <c r="T186" s="80"/>
      <c r="U186" s="86"/>
      <c r="V186" s="90"/>
      <c r="W186" s="96"/>
      <c r="X186" s="104" t="str">
        <f t="shared" si="22"/>
        <v xml:space="preserve"> </v>
      </c>
      <c r="Y186" s="96"/>
      <c r="Z186" s="96"/>
      <c r="AA186" s="104" t="str">
        <f t="shared" si="23"/>
        <v xml:space="preserve"> </v>
      </c>
      <c r="AB186" s="96"/>
      <c r="AC186" s="96"/>
      <c r="AD186" s="104" t="str">
        <f t="shared" si="24"/>
        <v xml:space="preserve"> </v>
      </c>
      <c r="AE186" s="96"/>
      <c r="AF186" s="96"/>
      <c r="AG186" s="104" t="str">
        <f t="shared" si="25"/>
        <v xml:space="preserve"> </v>
      </c>
      <c r="AH186" s="96"/>
      <c r="AI186" s="96"/>
      <c r="AJ186" s="104" t="str">
        <f t="shared" si="26"/>
        <v xml:space="preserve"> </v>
      </c>
      <c r="AK186" s="96"/>
      <c r="AL186" s="96"/>
      <c r="AM186" s="104" t="str">
        <f t="shared" si="27"/>
        <v xml:space="preserve"> </v>
      </c>
      <c r="AN186" s="96"/>
      <c r="AO186" s="96"/>
      <c r="AP186" s="104" t="str">
        <f t="shared" si="28"/>
        <v xml:space="preserve"> </v>
      </c>
      <c r="AQ186" s="96"/>
      <c r="AR186" s="96"/>
      <c r="AS186" s="122"/>
      <c r="AT186" s="122"/>
      <c r="AU186" s="122"/>
      <c r="AV186" s="158"/>
      <c r="AW186" s="143"/>
      <c r="AX186" s="162"/>
      <c r="BA186" s="5"/>
      <c r="BB186" s="171"/>
      <c r="BC186" s="1">
        <f>G185</f>
        <v>0</v>
      </c>
      <c r="BE186" s="2" t="str">
        <f>M185</f>
        <v/>
      </c>
      <c r="BF186" s="2" t="str">
        <f>IF(P185="","",IF(P185=32,"φ30","φ"&amp;P185))</f>
        <v/>
      </c>
      <c r="BH186" s="178">
        <v>1.83</v>
      </c>
      <c r="BK186" s="4">
        <v>1638</v>
      </c>
      <c r="BL186" s="4">
        <v>575</v>
      </c>
      <c r="BM186" s="4">
        <v>245</v>
      </c>
      <c r="BN186" s="4">
        <v>64</v>
      </c>
      <c r="BO186" s="4">
        <v>22</v>
      </c>
    </row>
    <row r="187" spans="1:67" ht="11.1" customHeight="1">
      <c r="A187" s="10"/>
      <c r="B187" s="15" t="s">
        <v>26</v>
      </c>
      <c r="C187" s="22"/>
      <c r="D187" s="30"/>
      <c r="E187" s="40"/>
      <c r="F187" s="48"/>
      <c r="G187" s="30"/>
      <c r="H187" s="40"/>
      <c r="I187" s="48"/>
      <c r="J187" s="53" t="str">
        <f>IF(G187="","",DGET(BA$4:BB$54,"使用水量比",BC187:BC188))</f>
        <v/>
      </c>
      <c r="K187" s="55"/>
      <c r="L187" s="57"/>
      <c r="M187" s="59" t="str">
        <f>IF(J187="","",IF(D187/G187*J187&lt;3,ROUND(D187/G187*J187,2),IF(D187/G187*J187&lt;10,ROUND(D187/G187*J187,1),IF(D187/G187*J187&lt;30,ROUND(D187/G187*J187,0),ROUND(D187/G187*J187,-1)))))</f>
        <v/>
      </c>
      <c r="N187" s="61"/>
      <c r="O187" s="65"/>
      <c r="P187" s="30"/>
      <c r="Q187" s="40"/>
      <c r="R187" s="48"/>
      <c r="S187" s="71"/>
      <c r="T187" s="79"/>
      <c r="U187" s="85"/>
      <c r="V187" s="89"/>
      <c r="W187" s="95"/>
      <c r="X187" s="103" t="str">
        <f t="shared" si="22"/>
        <v xml:space="preserve"> </v>
      </c>
      <c r="Y187" s="95"/>
      <c r="Z187" s="95"/>
      <c r="AA187" s="103" t="str">
        <f t="shared" si="23"/>
        <v xml:space="preserve"> </v>
      </c>
      <c r="AB187" s="95"/>
      <c r="AC187" s="95"/>
      <c r="AD187" s="103" t="str">
        <f t="shared" si="24"/>
        <v xml:space="preserve"> </v>
      </c>
      <c r="AE187" s="95"/>
      <c r="AF187" s="95"/>
      <c r="AG187" s="103" t="str">
        <f t="shared" si="25"/>
        <v xml:space="preserve"> </v>
      </c>
      <c r="AH187" s="95"/>
      <c r="AI187" s="95"/>
      <c r="AJ187" s="103" t="str">
        <f t="shared" si="26"/>
        <v xml:space="preserve"> </v>
      </c>
      <c r="AK187" s="95"/>
      <c r="AL187" s="95"/>
      <c r="AM187" s="103" t="str">
        <f t="shared" si="27"/>
        <v xml:space="preserve"> </v>
      </c>
      <c r="AN187" s="95"/>
      <c r="AO187" s="95"/>
      <c r="AP187" s="103" t="str">
        <f t="shared" si="28"/>
        <v xml:space="preserve"> </v>
      </c>
      <c r="AQ187" s="95"/>
      <c r="AR187" s="95"/>
      <c r="AS187" s="121" t="str">
        <f>IF(SUM(V187:AR188)=0,"",SUM(V187:AR188)+S187)</f>
        <v/>
      </c>
      <c r="AT187" s="119" t="str">
        <f>IF(P187="","",DGET(BH$4:BO$400,BF188,BE187:BE188))</f>
        <v/>
      </c>
      <c r="AU187" s="119" t="str">
        <f>IF(AS187="","",ROUND(AS187*AT187/1000,2))</f>
        <v/>
      </c>
      <c r="AV187" s="157"/>
      <c r="AW187" s="142" t="str">
        <f>IF(AU187="","",ROUND(AU187+AV187,2))</f>
        <v/>
      </c>
      <c r="AX187" s="161"/>
      <c r="AY187" s="1" t="str">
        <f>IF(AX187="○",AW187,"")</f>
        <v/>
      </c>
      <c r="BA187" s="6"/>
      <c r="BB187" s="5"/>
      <c r="BC187" s="168" t="s">
        <v>50</v>
      </c>
      <c r="BE187" s="2" t="s">
        <v>53</v>
      </c>
      <c r="BF187" s="2" t="s">
        <v>18</v>
      </c>
      <c r="BH187" s="178">
        <v>1.84</v>
      </c>
      <c r="BK187" s="4">
        <v>1654</v>
      </c>
      <c r="BL187" s="4">
        <v>584</v>
      </c>
      <c r="BM187" s="4">
        <v>249</v>
      </c>
      <c r="BN187" s="4">
        <v>65</v>
      </c>
      <c r="BO187" s="4">
        <v>23</v>
      </c>
    </row>
    <row r="188" spans="1:67" ht="11.1" customHeight="1">
      <c r="A188" s="11"/>
      <c r="B188" s="16"/>
      <c r="C188" s="23"/>
      <c r="D188" s="31"/>
      <c r="E188" s="41"/>
      <c r="F188" s="49"/>
      <c r="G188" s="31"/>
      <c r="H188" s="41"/>
      <c r="I188" s="49"/>
      <c r="J188" s="54"/>
      <c r="K188" s="56"/>
      <c r="L188" s="58"/>
      <c r="M188" s="60"/>
      <c r="N188" s="62"/>
      <c r="O188" s="66"/>
      <c r="P188" s="31"/>
      <c r="Q188" s="41"/>
      <c r="R188" s="49"/>
      <c r="S188" s="72"/>
      <c r="T188" s="80"/>
      <c r="U188" s="86"/>
      <c r="V188" s="90"/>
      <c r="W188" s="96"/>
      <c r="X188" s="104" t="str">
        <f t="shared" si="22"/>
        <v xml:space="preserve"> </v>
      </c>
      <c r="Y188" s="96"/>
      <c r="Z188" s="96"/>
      <c r="AA188" s="104" t="str">
        <f t="shared" si="23"/>
        <v xml:space="preserve"> </v>
      </c>
      <c r="AB188" s="96"/>
      <c r="AC188" s="96"/>
      <c r="AD188" s="104" t="str">
        <f t="shared" si="24"/>
        <v xml:space="preserve"> </v>
      </c>
      <c r="AE188" s="96"/>
      <c r="AF188" s="96"/>
      <c r="AG188" s="104" t="str">
        <f t="shared" si="25"/>
        <v xml:space="preserve"> </v>
      </c>
      <c r="AH188" s="96"/>
      <c r="AI188" s="96"/>
      <c r="AJ188" s="104" t="str">
        <f t="shared" si="26"/>
        <v xml:space="preserve"> </v>
      </c>
      <c r="AK188" s="96"/>
      <c r="AL188" s="96"/>
      <c r="AM188" s="104" t="str">
        <f t="shared" si="27"/>
        <v xml:space="preserve"> </v>
      </c>
      <c r="AN188" s="96"/>
      <c r="AO188" s="96"/>
      <c r="AP188" s="104" t="str">
        <f t="shared" si="28"/>
        <v xml:space="preserve"> </v>
      </c>
      <c r="AQ188" s="96"/>
      <c r="AR188" s="96"/>
      <c r="AS188" s="122"/>
      <c r="AT188" s="122"/>
      <c r="AU188" s="122"/>
      <c r="AV188" s="158"/>
      <c r="AW188" s="143"/>
      <c r="AX188" s="162"/>
      <c r="BA188" s="5"/>
      <c r="BB188" s="5"/>
      <c r="BC188" s="1">
        <f>G187</f>
        <v>0</v>
      </c>
      <c r="BE188" s="2" t="str">
        <f>M187</f>
        <v/>
      </c>
      <c r="BF188" s="2" t="str">
        <f>IF(P187="","",IF(P187=32,"φ30","φ"&amp;P187))</f>
        <v/>
      </c>
      <c r="BH188" s="178">
        <v>1.85</v>
      </c>
      <c r="BK188" s="4">
        <v>1671</v>
      </c>
      <c r="BL188" s="4">
        <v>584</v>
      </c>
      <c r="BM188" s="4">
        <v>249</v>
      </c>
      <c r="BN188" s="4">
        <v>65</v>
      </c>
      <c r="BO188" s="4">
        <v>23</v>
      </c>
    </row>
    <row r="189" spans="1:67" ht="11.1" customHeight="1">
      <c r="A189" s="10"/>
      <c r="B189" s="15" t="s">
        <v>26</v>
      </c>
      <c r="C189" s="22"/>
      <c r="D189" s="30"/>
      <c r="E189" s="40"/>
      <c r="F189" s="48"/>
      <c r="G189" s="30"/>
      <c r="H189" s="40"/>
      <c r="I189" s="48"/>
      <c r="J189" s="53" t="str">
        <f>IF(G189="","",DGET(BA$4:BB$54,"使用水量比",BC189:BC190))</f>
        <v/>
      </c>
      <c r="K189" s="55"/>
      <c r="L189" s="57"/>
      <c r="M189" s="59" t="str">
        <f>IF(J189="","",IF(D189/G189*J189&lt;3,ROUND(D189/G189*J189,2),IF(D189/G189*J189&lt;10,ROUND(D189/G189*J189,1),IF(D189/G189*J189&lt;30,ROUND(D189/G189*J189,0),ROUND(D189/G189*J189,-1)))))</f>
        <v/>
      </c>
      <c r="N189" s="61"/>
      <c r="O189" s="65"/>
      <c r="P189" s="30"/>
      <c r="Q189" s="40"/>
      <c r="R189" s="48"/>
      <c r="S189" s="71"/>
      <c r="T189" s="79"/>
      <c r="U189" s="85"/>
      <c r="V189" s="89"/>
      <c r="W189" s="95"/>
      <c r="X189" s="103" t="str">
        <f t="shared" si="22"/>
        <v xml:space="preserve"> </v>
      </c>
      <c r="Y189" s="95"/>
      <c r="Z189" s="95"/>
      <c r="AA189" s="103" t="str">
        <f t="shared" si="23"/>
        <v xml:space="preserve"> </v>
      </c>
      <c r="AB189" s="95"/>
      <c r="AC189" s="95"/>
      <c r="AD189" s="103" t="str">
        <f t="shared" si="24"/>
        <v xml:space="preserve"> </v>
      </c>
      <c r="AE189" s="95"/>
      <c r="AF189" s="95"/>
      <c r="AG189" s="103" t="str">
        <f t="shared" si="25"/>
        <v xml:space="preserve"> </v>
      </c>
      <c r="AH189" s="95"/>
      <c r="AI189" s="95"/>
      <c r="AJ189" s="103" t="str">
        <f t="shared" si="26"/>
        <v xml:space="preserve"> </v>
      </c>
      <c r="AK189" s="95"/>
      <c r="AL189" s="95"/>
      <c r="AM189" s="103" t="str">
        <f t="shared" si="27"/>
        <v xml:space="preserve"> </v>
      </c>
      <c r="AN189" s="95"/>
      <c r="AO189" s="95"/>
      <c r="AP189" s="103" t="str">
        <f t="shared" si="28"/>
        <v xml:space="preserve"> </v>
      </c>
      <c r="AQ189" s="95"/>
      <c r="AR189" s="95"/>
      <c r="AS189" s="121" t="str">
        <f>IF(SUM(V189:AR190)=0,"",SUM(V189:AR190)+S189)</f>
        <v/>
      </c>
      <c r="AT189" s="119" t="str">
        <f>IF(P189="","",DGET(BH$4:BO$400,BF190,BE189:BE190))</f>
        <v/>
      </c>
      <c r="AU189" s="119" t="str">
        <f>IF(AS189="","",ROUND(AS189*AT189/1000,2))</f>
        <v/>
      </c>
      <c r="AV189" s="157"/>
      <c r="AW189" s="142" t="str">
        <f>IF(AU189="","",ROUND(AU189+AV189,2))</f>
        <v/>
      </c>
      <c r="AX189" s="161"/>
      <c r="AY189" s="1" t="str">
        <f>IF(AX189="○",AW189,"")</f>
        <v/>
      </c>
      <c r="BA189" s="6"/>
      <c r="BB189" s="5"/>
      <c r="BC189" s="168" t="s">
        <v>50</v>
      </c>
      <c r="BE189" s="2" t="s">
        <v>53</v>
      </c>
      <c r="BF189" s="2" t="s">
        <v>18</v>
      </c>
      <c r="BH189" s="178">
        <v>1.86</v>
      </c>
      <c r="BK189" s="4">
        <v>1687</v>
      </c>
      <c r="BL189" s="4">
        <v>594</v>
      </c>
      <c r="BM189" s="4">
        <v>253</v>
      </c>
      <c r="BN189" s="4">
        <v>66</v>
      </c>
      <c r="BO189" s="4">
        <v>23</v>
      </c>
    </row>
    <row r="190" spans="1:67" ht="11.1" customHeight="1">
      <c r="A190" s="11"/>
      <c r="B190" s="16"/>
      <c r="C190" s="23"/>
      <c r="D190" s="31"/>
      <c r="E190" s="41"/>
      <c r="F190" s="49"/>
      <c r="G190" s="31"/>
      <c r="H190" s="41"/>
      <c r="I190" s="49"/>
      <c r="J190" s="54"/>
      <c r="K190" s="56"/>
      <c r="L190" s="58"/>
      <c r="M190" s="60"/>
      <c r="N190" s="62"/>
      <c r="O190" s="66"/>
      <c r="P190" s="31"/>
      <c r="Q190" s="41"/>
      <c r="R190" s="49"/>
      <c r="S190" s="72"/>
      <c r="T190" s="80"/>
      <c r="U190" s="86"/>
      <c r="V190" s="90"/>
      <c r="W190" s="96"/>
      <c r="X190" s="104" t="str">
        <f t="shared" si="22"/>
        <v xml:space="preserve"> </v>
      </c>
      <c r="Y190" s="96"/>
      <c r="Z190" s="96"/>
      <c r="AA190" s="104" t="str">
        <f t="shared" si="23"/>
        <v xml:space="preserve"> </v>
      </c>
      <c r="AB190" s="96"/>
      <c r="AC190" s="96"/>
      <c r="AD190" s="104" t="str">
        <f t="shared" si="24"/>
        <v xml:space="preserve"> </v>
      </c>
      <c r="AE190" s="96"/>
      <c r="AF190" s="96"/>
      <c r="AG190" s="104" t="str">
        <f t="shared" si="25"/>
        <v xml:space="preserve"> </v>
      </c>
      <c r="AH190" s="96"/>
      <c r="AI190" s="96"/>
      <c r="AJ190" s="104" t="str">
        <f t="shared" si="26"/>
        <v xml:space="preserve"> </v>
      </c>
      <c r="AK190" s="96"/>
      <c r="AL190" s="96"/>
      <c r="AM190" s="104" t="str">
        <f t="shared" si="27"/>
        <v xml:space="preserve"> </v>
      </c>
      <c r="AN190" s="96"/>
      <c r="AO190" s="96"/>
      <c r="AP190" s="104" t="str">
        <f t="shared" si="28"/>
        <v xml:space="preserve"> </v>
      </c>
      <c r="AQ190" s="96"/>
      <c r="AR190" s="96"/>
      <c r="AS190" s="122"/>
      <c r="AT190" s="122"/>
      <c r="AU190" s="122"/>
      <c r="AV190" s="158"/>
      <c r="AW190" s="143"/>
      <c r="AX190" s="162"/>
      <c r="BA190" s="5"/>
      <c r="BB190" s="5"/>
      <c r="BC190" s="1">
        <f>G189</f>
        <v>0</v>
      </c>
      <c r="BE190" s="2" t="str">
        <f>M189</f>
        <v/>
      </c>
      <c r="BF190" s="2" t="str">
        <f>IF(P189="","",IF(P189=32,"φ30","φ"&amp;P189))</f>
        <v/>
      </c>
      <c r="BH190" s="178">
        <v>1.87</v>
      </c>
      <c r="BK190" s="4">
        <v>1704</v>
      </c>
      <c r="BL190" s="4">
        <v>594</v>
      </c>
      <c r="BM190" s="4">
        <v>253</v>
      </c>
      <c r="BN190" s="4">
        <v>66</v>
      </c>
      <c r="BO190" s="4">
        <v>23</v>
      </c>
    </row>
    <row r="191" spans="1:67" ht="11.1" customHeight="1">
      <c r="A191" s="10"/>
      <c r="B191" s="15" t="s">
        <v>26</v>
      </c>
      <c r="C191" s="22"/>
      <c r="D191" s="30"/>
      <c r="E191" s="40"/>
      <c r="F191" s="48"/>
      <c r="G191" s="30"/>
      <c r="H191" s="40"/>
      <c r="I191" s="48"/>
      <c r="J191" s="53" t="str">
        <f>IF(G191="","",DGET(BA$4:BB$54,"使用水量比",BC191:BC192))</f>
        <v/>
      </c>
      <c r="K191" s="55"/>
      <c r="L191" s="57"/>
      <c r="M191" s="59" t="str">
        <f>IF(J191="","",IF(D191/G191*J191&lt;3,ROUND(D191/G191*J191,2),IF(D191/G191*J191&lt;10,ROUND(D191/G191*J191,1),IF(D191/G191*J191&lt;30,ROUND(D191/G191*J191,0),ROUND(D191/G191*J191,-1)))))</f>
        <v/>
      </c>
      <c r="N191" s="61"/>
      <c r="O191" s="65"/>
      <c r="P191" s="30"/>
      <c r="Q191" s="40"/>
      <c r="R191" s="48"/>
      <c r="S191" s="71"/>
      <c r="T191" s="79"/>
      <c r="U191" s="85"/>
      <c r="V191" s="89"/>
      <c r="W191" s="95"/>
      <c r="X191" s="103" t="str">
        <f t="shared" si="22"/>
        <v xml:space="preserve"> </v>
      </c>
      <c r="Y191" s="95"/>
      <c r="Z191" s="95"/>
      <c r="AA191" s="103" t="str">
        <f t="shared" si="23"/>
        <v xml:space="preserve"> </v>
      </c>
      <c r="AB191" s="95"/>
      <c r="AC191" s="95"/>
      <c r="AD191" s="103" t="str">
        <f t="shared" si="24"/>
        <v xml:space="preserve"> </v>
      </c>
      <c r="AE191" s="95"/>
      <c r="AF191" s="95"/>
      <c r="AG191" s="103" t="str">
        <f t="shared" si="25"/>
        <v xml:space="preserve"> </v>
      </c>
      <c r="AH191" s="95"/>
      <c r="AI191" s="95"/>
      <c r="AJ191" s="103" t="str">
        <f t="shared" si="26"/>
        <v xml:space="preserve"> </v>
      </c>
      <c r="AK191" s="95"/>
      <c r="AL191" s="95"/>
      <c r="AM191" s="103" t="str">
        <f t="shared" si="27"/>
        <v xml:space="preserve"> </v>
      </c>
      <c r="AN191" s="95"/>
      <c r="AO191" s="95"/>
      <c r="AP191" s="103" t="str">
        <f t="shared" si="28"/>
        <v xml:space="preserve"> </v>
      </c>
      <c r="AQ191" s="95"/>
      <c r="AR191" s="95"/>
      <c r="AS191" s="121" t="str">
        <f>IF(SUM(V191:AR192)=0,"",SUM(V191:AR192)+S191)</f>
        <v/>
      </c>
      <c r="AT191" s="119" t="str">
        <f>IF(P191="","",DGET(BH$4:BO$400,BF192,BE191:BE192))</f>
        <v/>
      </c>
      <c r="AU191" s="119" t="str">
        <f>IF(AS191="","",ROUND(AS191*AT191/1000,2))</f>
        <v/>
      </c>
      <c r="AV191" s="157"/>
      <c r="AW191" s="142" t="str">
        <f>IF(AU191="","",ROUND(AU191+AV191,2))</f>
        <v/>
      </c>
      <c r="AX191" s="161"/>
      <c r="AY191" s="1" t="str">
        <f>IF(AX191="○",AW191,"")</f>
        <v/>
      </c>
      <c r="BA191" s="6"/>
      <c r="BB191" s="5"/>
      <c r="BC191" s="168" t="s">
        <v>50</v>
      </c>
      <c r="BE191" s="2" t="s">
        <v>53</v>
      </c>
      <c r="BF191" s="2" t="s">
        <v>18</v>
      </c>
      <c r="BH191" s="178">
        <v>1.88</v>
      </c>
      <c r="BK191" s="4">
        <v>1721</v>
      </c>
      <c r="BL191" s="4">
        <v>604</v>
      </c>
      <c r="BM191" s="4">
        <v>257</v>
      </c>
      <c r="BN191" s="4">
        <v>67</v>
      </c>
      <c r="BO191" s="4">
        <v>23</v>
      </c>
    </row>
    <row r="192" spans="1:67" ht="11.1" customHeight="1">
      <c r="A192" s="11"/>
      <c r="B192" s="16"/>
      <c r="C192" s="23"/>
      <c r="D192" s="31"/>
      <c r="E192" s="41"/>
      <c r="F192" s="49"/>
      <c r="G192" s="31"/>
      <c r="H192" s="41"/>
      <c r="I192" s="49"/>
      <c r="J192" s="54"/>
      <c r="K192" s="56"/>
      <c r="L192" s="58"/>
      <c r="M192" s="60"/>
      <c r="N192" s="62"/>
      <c r="O192" s="66"/>
      <c r="P192" s="31"/>
      <c r="Q192" s="41"/>
      <c r="R192" s="49"/>
      <c r="S192" s="72"/>
      <c r="T192" s="80"/>
      <c r="U192" s="86"/>
      <c r="V192" s="90"/>
      <c r="W192" s="96"/>
      <c r="X192" s="104" t="str">
        <f t="shared" si="22"/>
        <v xml:space="preserve"> </v>
      </c>
      <c r="Y192" s="96"/>
      <c r="Z192" s="96"/>
      <c r="AA192" s="104" t="str">
        <f t="shared" si="23"/>
        <v xml:space="preserve"> </v>
      </c>
      <c r="AB192" s="96"/>
      <c r="AC192" s="96"/>
      <c r="AD192" s="104" t="str">
        <f t="shared" si="24"/>
        <v xml:space="preserve"> </v>
      </c>
      <c r="AE192" s="96"/>
      <c r="AF192" s="96"/>
      <c r="AG192" s="104" t="str">
        <f t="shared" si="25"/>
        <v xml:space="preserve"> </v>
      </c>
      <c r="AH192" s="96"/>
      <c r="AI192" s="96"/>
      <c r="AJ192" s="104" t="str">
        <f t="shared" si="26"/>
        <v xml:space="preserve"> </v>
      </c>
      <c r="AK192" s="96"/>
      <c r="AL192" s="96"/>
      <c r="AM192" s="104" t="str">
        <f t="shared" si="27"/>
        <v xml:space="preserve"> </v>
      </c>
      <c r="AN192" s="96"/>
      <c r="AO192" s="96"/>
      <c r="AP192" s="104" t="str">
        <f t="shared" si="28"/>
        <v xml:space="preserve"> </v>
      </c>
      <c r="AQ192" s="96"/>
      <c r="AR192" s="96"/>
      <c r="AS192" s="122"/>
      <c r="AT192" s="122"/>
      <c r="AU192" s="122"/>
      <c r="AV192" s="158"/>
      <c r="AW192" s="143"/>
      <c r="AX192" s="162"/>
      <c r="BA192" s="5"/>
      <c r="BB192" s="5"/>
      <c r="BC192" s="1">
        <f>G191</f>
        <v>0</v>
      </c>
      <c r="BE192" s="2" t="str">
        <f>M191</f>
        <v/>
      </c>
      <c r="BF192" s="2" t="str">
        <f>IF(P191="","",IF(P191=32,"φ30","φ"&amp;P191))</f>
        <v/>
      </c>
      <c r="BH192" s="178">
        <v>1.89</v>
      </c>
      <c r="BK192" s="4">
        <v>1738</v>
      </c>
      <c r="BL192" s="4">
        <v>613</v>
      </c>
      <c r="BM192" s="4">
        <v>261</v>
      </c>
      <c r="BN192" s="4">
        <v>68</v>
      </c>
      <c r="BO192" s="4">
        <v>24</v>
      </c>
    </row>
    <row r="193" spans="1:67" ht="11.1" customHeight="1">
      <c r="A193" s="10"/>
      <c r="B193" s="15" t="s">
        <v>26</v>
      </c>
      <c r="C193" s="22"/>
      <c r="D193" s="30"/>
      <c r="E193" s="40"/>
      <c r="F193" s="48"/>
      <c r="G193" s="30"/>
      <c r="H193" s="40"/>
      <c r="I193" s="48"/>
      <c r="J193" s="53" t="str">
        <f>IF(G193="","",DGET(BA$4:BB$54,"使用水量比",BC193:BC194))</f>
        <v/>
      </c>
      <c r="K193" s="55"/>
      <c r="L193" s="57"/>
      <c r="M193" s="59" t="str">
        <f>IF(J193="","",IF(D193/G193*J193&lt;3,ROUND(D193/G193*J193,2),IF(D193/G193*J193&lt;10,ROUND(D193/G193*J193,1),IF(D193/G193*J193&lt;30,ROUND(D193/G193*J193,0),ROUND(D193/G193*J193,-1)))))</f>
        <v/>
      </c>
      <c r="N193" s="61"/>
      <c r="O193" s="65"/>
      <c r="P193" s="30"/>
      <c r="Q193" s="40"/>
      <c r="R193" s="48"/>
      <c r="S193" s="71"/>
      <c r="T193" s="79"/>
      <c r="U193" s="85"/>
      <c r="V193" s="89"/>
      <c r="W193" s="95"/>
      <c r="X193" s="103" t="str">
        <f t="shared" si="22"/>
        <v xml:space="preserve"> </v>
      </c>
      <c r="Y193" s="95"/>
      <c r="Z193" s="95"/>
      <c r="AA193" s="103" t="str">
        <f t="shared" si="23"/>
        <v xml:space="preserve"> </v>
      </c>
      <c r="AB193" s="95"/>
      <c r="AC193" s="95"/>
      <c r="AD193" s="103" t="str">
        <f t="shared" si="24"/>
        <v xml:space="preserve"> </v>
      </c>
      <c r="AE193" s="95"/>
      <c r="AF193" s="95"/>
      <c r="AG193" s="103" t="str">
        <f t="shared" si="25"/>
        <v xml:space="preserve"> </v>
      </c>
      <c r="AH193" s="95"/>
      <c r="AI193" s="95"/>
      <c r="AJ193" s="103" t="str">
        <f t="shared" si="26"/>
        <v xml:space="preserve"> </v>
      </c>
      <c r="AK193" s="95"/>
      <c r="AL193" s="95"/>
      <c r="AM193" s="103" t="str">
        <f t="shared" si="27"/>
        <v xml:space="preserve"> </v>
      </c>
      <c r="AN193" s="95"/>
      <c r="AO193" s="95"/>
      <c r="AP193" s="103" t="str">
        <f t="shared" si="28"/>
        <v xml:space="preserve"> </v>
      </c>
      <c r="AQ193" s="95"/>
      <c r="AR193" s="95"/>
      <c r="AS193" s="121" t="str">
        <f>IF(SUM(V193:AR194)=0,"",SUM(V193:AR194)+S193)</f>
        <v/>
      </c>
      <c r="AT193" s="119" t="str">
        <f>IF(P193="","",DGET(BH$4:BO$400,BF194,BE193:BE194))</f>
        <v/>
      </c>
      <c r="AU193" s="119" t="str">
        <f>IF(AS193="","",ROUND(AS193*AT193/1000,2))</f>
        <v/>
      </c>
      <c r="AV193" s="157"/>
      <c r="AW193" s="142" t="str">
        <f>IF(AU193="","",ROUND(AU193+AV193,2))</f>
        <v/>
      </c>
      <c r="AX193" s="161"/>
      <c r="AY193" s="1" t="str">
        <f>IF(AX193="○",AW193,"")</f>
        <v/>
      </c>
      <c r="BA193" s="6"/>
      <c r="BB193" s="5"/>
      <c r="BC193" s="168" t="s">
        <v>50</v>
      </c>
      <c r="BE193" s="2" t="s">
        <v>53</v>
      </c>
      <c r="BF193" s="2" t="s">
        <v>18</v>
      </c>
      <c r="BH193" s="178">
        <v>1.9</v>
      </c>
      <c r="BK193" s="4">
        <v>1755</v>
      </c>
      <c r="BL193" s="4">
        <v>613</v>
      </c>
      <c r="BM193" s="4">
        <v>261</v>
      </c>
      <c r="BN193" s="4">
        <v>68</v>
      </c>
      <c r="BO193" s="4">
        <v>24</v>
      </c>
    </row>
    <row r="194" spans="1:67" ht="11.1" customHeight="1">
      <c r="A194" s="11"/>
      <c r="B194" s="16"/>
      <c r="C194" s="23"/>
      <c r="D194" s="31"/>
      <c r="E194" s="41"/>
      <c r="F194" s="49"/>
      <c r="G194" s="31"/>
      <c r="H194" s="41"/>
      <c r="I194" s="49"/>
      <c r="J194" s="54"/>
      <c r="K194" s="56"/>
      <c r="L194" s="58"/>
      <c r="M194" s="60"/>
      <c r="N194" s="62"/>
      <c r="O194" s="66"/>
      <c r="P194" s="31"/>
      <c r="Q194" s="41"/>
      <c r="R194" s="49"/>
      <c r="S194" s="72"/>
      <c r="T194" s="80"/>
      <c r="U194" s="86"/>
      <c r="V194" s="90"/>
      <c r="W194" s="96"/>
      <c r="X194" s="104" t="str">
        <f t="shared" si="22"/>
        <v xml:space="preserve"> </v>
      </c>
      <c r="Y194" s="96"/>
      <c r="Z194" s="96"/>
      <c r="AA194" s="104" t="str">
        <f t="shared" si="23"/>
        <v xml:space="preserve"> </v>
      </c>
      <c r="AB194" s="96"/>
      <c r="AC194" s="96"/>
      <c r="AD194" s="104" t="str">
        <f t="shared" si="24"/>
        <v xml:space="preserve"> </v>
      </c>
      <c r="AE194" s="96"/>
      <c r="AF194" s="96"/>
      <c r="AG194" s="104" t="str">
        <f t="shared" si="25"/>
        <v xml:space="preserve"> </v>
      </c>
      <c r="AH194" s="96"/>
      <c r="AI194" s="96"/>
      <c r="AJ194" s="104" t="str">
        <f t="shared" si="26"/>
        <v xml:space="preserve"> </v>
      </c>
      <c r="AK194" s="96"/>
      <c r="AL194" s="96"/>
      <c r="AM194" s="104" t="str">
        <f t="shared" si="27"/>
        <v xml:space="preserve"> </v>
      </c>
      <c r="AN194" s="96"/>
      <c r="AO194" s="96"/>
      <c r="AP194" s="104" t="str">
        <f t="shared" si="28"/>
        <v xml:space="preserve"> </v>
      </c>
      <c r="AQ194" s="96"/>
      <c r="AR194" s="96"/>
      <c r="AS194" s="122"/>
      <c r="AT194" s="122"/>
      <c r="AU194" s="122"/>
      <c r="AV194" s="158"/>
      <c r="AW194" s="143"/>
      <c r="AX194" s="162"/>
      <c r="BA194" s="5"/>
      <c r="BB194" s="5"/>
      <c r="BC194" s="1">
        <f>G193</f>
        <v>0</v>
      </c>
      <c r="BE194" s="2" t="str">
        <f>M193</f>
        <v/>
      </c>
      <c r="BF194" s="2" t="str">
        <f>IF(P193="","",IF(P193=32,"φ30","φ"&amp;P193))</f>
        <v/>
      </c>
      <c r="BH194" s="178">
        <v>1.91</v>
      </c>
      <c r="BK194" s="4">
        <v>1772</v>
      </c>
      <c r="BL194" s="4">
        <v>623</v>
      </c>
      <c r="BM194" s="4">
        <v>265</v>
      </c>
      <c r="BN194" s="4">
        <v>69</v>
      </c>
      <c r="BO194" s="4">
        <v>24</v>
      </c>
    </row>
    <row r="195" spans="1:67" ht="11.1" customHeight="1">
      <c r="A195" s="10"/>
      <c r="B195" s="15" t="s">
        <v>26</v>
      </c>
      <c r="C195" s="22"/>
      <c r="D195" s="30"/>
      <c r="E195" s="40"/>
      <c r="F195" s="48"/>
      <c r="G195" s="30"/>
      <c r="H195" s="40"/>
      <c r="I195" s="48"/>
      <c r="J195" s="53" t="str">
        <f>IF(G195="","",DGET(BA$4:BB$54,"使用水量比",BC195:BC196))</f>
        <v/>
      </c>
      <c r="K195" s="55"/>
      <c r="L195" s="57"/>
      <c r="M195" s="59" t="str">
        <f>IF(J195="","",IF(D195/G195*J195&lt;3,ROUND(D195/G195*J195,2),IF(D195/G195*J195&lt;10,ROUND(D195/G195*J195,1),IF(D195/G195*J195&lt;30,ROUND(D195/G195*J195,0),ROUND(D195/G195*J195,-1)))))</f>
        <v/>
      </c>
      <c r="N195" s="61"/>
      <c r="O195" s="65"/>
      <c r="P195" s="30"/>
      <c r="Q195" s="40"/>
      <c r="R195" s="48"/>
      <c r="S195" s="71"/>
      <c r="T195" s="79"/>
      <c r="U195" s="85"/>
      <c r="V195" s="89"/>
      <c r="W195" s="95"/>
      <c r="X195" s="103" t="str">
        <f t="shared" si="22"/>
        <v xml:space="preserve"> </v>
      </c>
      <c r="Y195" s="95"/>
      <c r="Z195" s="95"/>
      <c r="AA195" s="103" t="str">
        <f t="shared" si="23"/>
        <v xml:space="preserve"> </v>
      </c>
      <c r="AB195" s="95"/>
      <c r="AC195" s="95"/>
      <c r="AD195" s="103" t="str">
        <f t="shared" si="24"/>
        <v xml:space="preserve"> </v>
      </c>
      <c r="AE195" s="95"/>
      <c r="AF195" s="95"/>
      <c r="AG195" s="103" t="str">
        <f t="shared" si="25"/>
        <v xml:space="preserve"> </v>
      </c>
      <c r="AH195" s="95"/>
      <c r="AI195" s="95"/>
      <c r="AJ195" s="103" t="str">
        <f t="shared" si="26"/>
        <v xml:space="preserve"> </v>
      </c>
      <c r="AK195" s="95"/>
      <c r="AL195" s="95"/>
      <c r="AM195" s="103" t="str">
        <f t="shared" si="27"/>
        <v xml:space="preserve"> </v>
      </c>
      <c r="AN195" s="95"/>
      <c r="AO195" s="95"/>
      <c r="AP195" s="103" t="str">
        <f t="shared" si="28"/>
        <v xml:space="preserve"> </v>
      </c>
      <c r="AQ195" s="95"/>
      <c r="AR195" s="95"/>
      <c r="AS195" s="121" t="str">
        <f>IF(SUM(V195:AR196)=0,"",SUM(V195:AR196)+S195)</f>
        <v/>
      </c>
      <c r="AT195" s="119" t="str">
        <f>IF(P195="","",DGET(BH$4:BO$400,BF196,BE195:BE196))</f>
        <v/>
      </c>
      <c r="AU195" s="119" t="str">
        <f>IF(AS195="","",ROUND(AS195*AT195/1000,2))</f>
        <v/>
      </c>
      <c r="AV195" s="157"/>
      <c r="AW195" s="142" t="str">
        <f>IF(AU195="","",ROUND(AU195+AV195,2))</f>
        <v/>
      </c>
      <c r="AX195" s="161"/>
      <c r="AY195" s="1" t="str">
        <f>IF(AX195="○",AW195,"")</f>
        <v/>
      </c>
      <c r="BA195" s="6"/>
      <c r="BB195" s="5"/>
      <c r="BC195" s="168" t="s">
        <v>50</v>
      </c>
      <c r="BE195" s="2" t="s">
        <v>53</v>
      </c>
      <c r="BF195" s="2" t="s">
        <v>18</v>
      </c>
      <c r="BH195" s="178">
        <v>1.92</v>
      </c>
      <c r="BK195" s="4">
        <v>1789</v>
      </c>
      <c r="BL195" s="4">
        <v>623</v>
      </c>
      <c r="BM195" s="4">
        <v>265</v>
      </c>
      <c r="BN195" s="4">
        <v>69</v>
      </c>
      <c r="BO195" s="4">
        <v>24</v>
      </c>
    </row>
    <row r="196" spans="1:67" ht="11.1" customHeight="1">
      <c r="A196" s="11"/>
      <c r="B196" s="16"/>
      <c r="C196" s="23"/>
      <c r="D196" s="31"/>
      <c r="E196" s="41"/>
      <c r="F196" s="49"/>
      <c r="G196" s="31"/>
      <c r="H196" s="41"/>
      <c r="I196" s="49"/>
      <c r="J196" s="54"/>
      <c r="K196" s="56"/>
      <c r="L196" s="58"/>
      <c r="M196" s="60"/>
      <c r="N196" s="62"/>
      <c r="O196" s="66"/>
      <c r="P196" s="31"/>
      <c r="Q196" s="41"/>
      <c r="R196" s="49"/>
      <c r="S196" s="72"/>
      <c r="T196" s="80"/>
      <c r="U196" s="86"/>
      <c r="V196" s="90"/>
      <c r="W196" s="96"/>
      <c r="X196" s="104" t="str">
        <f t="shared" si="22"/>
        <v xml:space="preserve"> </v>
      </c>
      <c r="Y196" s="96"/>
      <c r="Z196" s="96"/>
      <c r="AA196" s="104" t="str">
        <f t="shared" si="23"/>
        <v xml:space="preserve"> </v>
      </c>
      <c r="AB196" s="96"/>
      <c r="AC196" s="96"/>
      <c r="AD196" s="104" t="str">
        <f t="shared" si="24"/>
        <v xml:space="preserve"> </v>
      </c>
      <c r="AE196" s="96"/>
      <c r="AF196" s="96"/>
      <c r="AG196" s="104" t="str">
        <f t="shared" si="25"/>
        <v xml:space="preserve"> </v>
      </c>
      <c r="AH196" s="96"/>
      <c r="AI196" s="96"/>
      <c r="AJ196" s="104" t="str">
        <f t="shared" si="26"/>
        <v xml:space="preserve"> </v>
      </c>
      <c r="AK196" s="96"/>
      <c r="AL196" s="96"/>
      <c r="AM196" s="104" t="str">
        <f t="shared" si="27"/>
        <v xml:space="preserve"> </v>
      </c>
      <c r="AN196" s="96"/>
      <c r="AO196" s="96"/>
      <c r="AP196" s="104" t="str">
        <f t="shared" si="28"/>
        <v xml:space="preserve"> </v>
      </c>
      <c r="AQ196" s="96"/>
      <c r="AR196" s="96"/>
      <c r="AS196" s="122"/>
      <c r="AT196" s="122"/>
      <c r="AU196" s="122"/>
      <c r="AV196" s="158"/>
      <c r="AW196" s="143"/>
      <c r="AX196" s="162"/>
      <c r="BA196" s="5"/>
      <c r="BB196" s="171"/>
      <c r="BC196" s="1">
        <f>G195</f>
        <v>0</v>
      </c>
      <c r="BE196" s="2" t="str">
        <f>M195</f>
        <v/>
      </c>
      <c r="BF196" s="2" t="str">
        <f>IF(P195="","",IF(P195=32,"φ30","φ"&amp;P195))</f>
        <v/>
      </c>
      <c r="BH196" s="178">
        <v>1.9300000000000002</v>
      </c>
      <c r="BK196" s="4">
        <v>1806</v>
      </c>
      <c r="BL196" s="4">
        <v>633</v>
      </c>
      <c r="BM196" s="4">
        <v>269</v>
      </c>
      <c r="BN196" s="4">
        <v>70</v>
      </c>
      <c r="BO196" s="4">
        <v>24</v>
      </c>
    </row>
    <row r="197" spans="1:67" ht="11.1" customHeight="1">
      <c r="A197" s="10"/>
      <c r="B197" s="15" t="s">
        <v>26</v>
      </c>
      <c r="C197" s="22"/>
      <c r="D197" s="30"/>
      <c r="E197" s="40"/>
      <c r="F197" s="48"/>
      <c r="G197" s="30"/>
      <c r="H197" s="40"/>
      <c r="I197" s="48"/>
      <c r="J197" s="53" t="str">
        <f>IF(G197="","",DGET(BA$4:BB$54,"使用水量比",BC197:BC198))</f>
        <v/>
      </c>
      <c r="K197" s="55"/>
      <c r="L197" s="57"/>
      <c r="M197" s="59" t="str">
        <f>IF(J197="","",IF(D197/G197*J197&lt;3,ROUND(D197/G197*J197,2),IF(D197/G197*J197&lt;10,ROUND(D197/G197*J197,1),IF(D197/G197*J197&lt;30,ROUND(D197/G197*J197,0),ROUND(D197/G197*J197,-1)))))</f>
        <v/>
      </c>
      <c r="N197" s="61"/>
      <c r="O197" s="65"/>
      <c r="P197" s="30"/>
      <c r="Q197" s="40"/>
      <c r="R197" s="48"/>
      <c r="S197" s="71"/>
      <c r="T197" s="79"/>
      <c r="U197" s="85"/>
      <c r="V197" s="89"/>
      <c r="W197" s="95"/>
      <c r="X197" s="103" t="str">
        <f t="shared" si="22"/>
        <v xml:space="preserve"> </v>
      </c>
      <c r="Y197" s="95"/>
      <c r="Z197" s="95"/>
      <c r="AA197" s="103" t="str">
        <f t="shared" si="23"/>
        <v xml:space="preserve"> </v>
      </c>
      <c r="AB197" s="95"/>
      <c r="AC197" s="95"/>
      <c r="AD197" s="103" t="str">
        <f t="shared" si="24"/>
        <v xml:space="preserve"> </v>
      </c>
      <c r="AE197" s="95"/>
      <c r="AF197" s="95"/>
      <c r="AG197" s="103" t="str">
        <f t="shared" si="25"/>
        <v xml:space="preserve"> </v>
      </c>
      <c r="AH197" s="95"/>
      <c r="AI197" s="95"/>
      <c r="AJ197" s="103" t="str">
        <f t="shared" si="26"/>
        <v xml:space="preserve"> </v>
      </c>
      <c r="AK197" s="95"/>
      <c r="AL197" s="95"/>
      <c r="AM197" s="103" t="str">
        <f t="shared" si="27"/>
        <v xml:space="preserve"> </v>
      </c>
      <c r="AN197" s="95"/>
      <c r="AO197" s="95"/>
      <c r="AP197" s="103" t="str">
        <f t="shared" si="28"/>
        <v xml:space="preserve"> </v>
      </c>
      <c r="AQ197" s="95"/>
      <c r="AR197" s="95"/>
      <c r="AS197" s="121" t="str">
        <f>IF(SUM(V197:AR198)=0,"",SUM(V197:AR198)+S197)</f>
        <v/>
      </c>
      <c r="AT197" s="119" t="str">
        <f>IF(P197="","",DGET(BH$4:BO$400,BF198,BE197:BE198))</f>
        <v/>
      </c>
      <c r="AU197" s="119" t="str">
        <f>IF(AS197="","",ROUND(AS197*AT197/1000,2))</f>
        <v/>
      </c>
      <c r="AV197" s="157"/>
      <c r="AW197" s="142" t="str">
        <f>IF(AU197="","",ROUND(AU197+AV197,2))</f>
        <v/>
      </c>
      <c r="AX197" s="161"/>
      <c r="AY197" s="1" t="str">
        <f>IF(AX197="○",AW197,"")</f>
        <v/>
      </c>
      <c r="BA197" s="6"/>
      <c r="BB197" s="5"/>
      <c r="BC197" s="168" t="s">
        <v>50</v>
      </c>
      <c r="BE197" s="2" t="s">
        <v>53</v>
      </c>
      <c r="BF197" s="2" t="s">
        <v>18</v>
      </c>
      <c r="BH197" s="178">
        <v>1.94</v>
      </c>
      <c r="BK197" s="4">
        <v>1823</v>
      </c>
      <c r="BL197" s="4">
        <v>643</v>
      </c>
      <c r="BM197" s="4">
        <v>273</v>
      </c>
      <c r="BN197" s="4">
        <v>71</v>
      </c>
      <c r="BO197" s="4">
        <v>25</v>
      </c>
    </row>
    <row r="198" spans="1:67" ht="11.1" customHeight="1">
      <c r="A198" s="11"/>
      <c r="B198" s="16"/>
      <c r="C198" s="23"/>
      <c r="D198" s="31"/>
      <c r="E198" s="41"/>
      <c r="F198" s="49"/>
      <c r="G198" s="31"/>
      <c r="H198" s="41"/>
      <c r="I198" s="49"/>
      <c r="J198" s="54"/>
      <c r="K198" s="56"/>
      <c r="L198" s="58"/>
      <c r="M198" s="60"/>
      <c r="N198" s="62"/>
      <c r="O198" s="66"/>
      <c r="P198" s="31"/>
      <c r="Q198" s="41"/>
      <c r="R198" s="49"/>
      <c r="S198" s="72"/>
      <c r="T198" s="80"/>
      <c r="U198" s="86"/>
      <c r="V198" s="90"/>
      <c r="W198" s="96"/>
      <c r="X198" s="104" t="str">
        <f t="shared" si="22"/>
        <v xml:space="preserve"> </v>
      </c>
      <c r="Y198" s="96"/>
      <c r="Z198" s="96"/>
      <c r="AA198" s="104" t="str">
        <f t="shared" si="23"/>
        <v xml:space="preserve"> </v>
      </c>
      <c r="AB198" s="96"/>
      <c r="AC198" s="96"/>
      <c r="AD198" s="104" t="str">
        <f t="shared" si="24"/>
        <v xml:space="preserve"> </v>
      </c>
      <c r="AE198" s="96"/>
      <c r="AF198" s="96"/>
      <c r="AG198" s="104" t="str">
        <f t="shared" si="25"/>
        <v xml:space="preserve"> </v>
      </c>
      <c r="AH198" s="96"/>
      <c r="AI198" s="96"/>
      <c r="AJ198" s="104" t="str">
        <f t="shared" si="26"/>
        <v xml:space="preserve"> </v>
      </c>
      <c r="AK198" s="96"/>
      <c r="AL198" s="96"/>
      <c r="AM198" s="104" t="str">
        <f t="shared" si="27"/>
        <v xml:space="preserve"> </v>
      </c>
      <c r="AN198" s="96"/>
      <c r="AO198" s="96"/>
      <c r="AP198" s="104" t="str">
        <f t="shared" si="28"/>
        <v xml:space="preserve"> </v>
      </c>
      <c r="AQ198" s="96"/>
      <c r="AR198" s="96"/>
      <c r="AS198" s="122"/>
      <c r="AT198" s="122"/>
      <c r="AU198" s="122"/>
      <c r="AV198" s="158"/>
      <c r="AW198" s="143"/>
      <c r="AX198" s="162"/>
      <c r="BA198" s="5"/>
      <c r="BB198" s="5"/>
      <c r="BC198" s="1">
        <f>G197</f>
        <v>0</v>
      </c>
      <c r="BE198" s="2" t="str">
        <f>M197</f>
        <v/>
      </c>
      <c r="BF198" s="2" t="str">
        <f>IF(P197="","",IF(P197=32,"φ30","φ"&amp;P197))</f>
        <v/>
      </c>
      <c r="BH198" s="178">
        <v>1.95</v>
      </c>
      <c r="BK198" s="4">
        <v>1840</v>
      </c>
      <c r="BL198" s="4">
        <v>643</v>
      </c>
      <c r="BM198" s="4">
        <v>273</v>
      </c>
      <c r="BN198" s="4">
        <v>71</v>
      </c>
      <c r="BO198" s="4">
        <v>25</v>
      </c>
    </row>
    <row r="199" spans="1:67" ht="11.1" customHeight="1">
      <c r="A199" s="10"/>
      <c r="B199" s="15" t="s">
        <v>26</v>
      </c>
      <c r="C199" s="22"/>
      <c r="D199" s="30"/>
      <c r="E199" s="40"/>
      <c r="F199" s="48"/>
      <c r="G199" s="30"/>
      <c r="H199" s="40"/>
      <c r="I199" s="48"/>
      <c r="J199" s="53" t="str">
        <f>IF(G199="","",DGET(BA$4:BB$54,"使用水量比",BC199:BC200))</f>
        <v/>
      </c>
      <c r="K199" s="55"/>
      <c r="L199" s="57"/>
      <c r="M199" s="59" t="str">
        <f>IF(J199="","",IF(D199/G199*J199&lt;3,ROUND(D199/G199*J199,2),IF(D199/G199*J199&lt;10,ROUND(D199/G199*J199,1),IF(D199/G199*J199&lt;30,ROUND(D199/G199*J199,0),ROUND(D199/G199*J199,-1)))))</f>
        <v/>
      </c>
      <c r="N199" s="61"/>
      <c r="O199" s="65"/>
      <c r="P199" s="30"/>
      <c r="Q199" s="40"/>
      <c r="R199" s="48"/>
      <c r="S199" s="71"/>
      <c r="T199" s="79"/>
      <c r="U199" s="85"/>
      <c r="V199" s="89"/>
      <c r="W199" s="95"/>
      <c r="X199" s="103" t="str">
        <f t="shared" si="22"/>
        <v xml:space="preserve"> </v>
      </c>
      <c r="Y199" s="95"/>
      <c r="Z199" s="95"/>
      <c r="AA199" s="103" t="str">
        <f t="shared" si="23"/>
        <v xml:space="preserve"> </v>
      </c>
      <c r="AB199" s="95"/>
      <c r="AC199" s="95"/>
      <c r="AD199" s="103" t="str">
        <f t="shared" si="24"/>
        <v xml:space="preserve"> </v>
      </c>
      <c r="AE199" s="95"/>
      <c r="AF199" s="95"/>
      <c r="AG199" s="103" t="str">
        <f t="shared" si="25"/>
        <v xml:space="preserve"> </v>
      </c>
      <c r="AH199" s="95"/>
      <c r="AI199" s="95"/>
      <c r="AJ199" s="103" t="str">
        <f t="shared" si="26"/>
        <v xml:space="preserve"> </v>
      </c>
      <c r="AK199" s="95"/>
      <c r="AL199" s="95"/>
      <c r="AM199" s="103" t="str">
        <f t="shared" si="27"/>
        <v xml:space="preserve"> </v>
      </c>
      <c r="AN199" s="95"/>
      <c r="AO199" s="95"/>
      <c r="AP199" s="103" t="str">
        <f t="shared" si="28"/>
        <v xml:space="preserve"> </v>
      </c>
      <c r="AQ199" s="95"/>
      <c r="AR199" s="95"/>
      <c r="AS199" s="121" t="str">
        <f>IF(SUM(V199:AR200)=0,"",SUM(V199:AR200)+S199)</f>
        <v/>
      </c>
      <c r="AT199" s="119" t="str">
        <f>IF(P199="","",DGET(BH$4:BO$400,BF200,BE199:BE200))</f>
        <v/>
      </c>
      <c r="AU199" s="119" t="str">
        <f>IF(AS199="","",ROUND(AS199*AT199/1000,2))</f>
        <v/>
      </c>
      <c r="AV199" s="157"/>
      <c r="AW199" s="142" t="str">
        <f>IF(AU199="","",ROUND(AU199+AV199,2))</f>
        <v/>
      </c>
      <c r="AX199" s="161"/>
      <c r="AY199" s="1" t="str">
        <f>IF(AX199="○",AW199,"")</f>
        <v/>
      </c>
      <c r="BA199" s="6"/>
      <c r="BB199" s="5"/>
      <c r="BC199" s="168" t="s">
        <v>50</v>
      </c>
      <c r="BE199" s="2" t="s">
        <v>53</v>
      </c>
      <c r="BF199" s="2" t="s">
        <v>18</v>
      </c>
      <c r="BH199" s="178">
        <v>1.96</v>
      </c>
      <c r="BK199" s="4">
        <v>1858</v>
      </c>
      <c r="BL199" s="4">
        <v>653</v>
      </c>
      <c r="BM199" s="4">
        <v>277</v>
      </c>
      <c r="BN199" s="4">
        <v>72</v>
      </c>
      <c r="BO199" s="4">
        <v>25</v>
      </c>
    </row>
    <row r="200" spans="1:67" ht="11.1" customHeight="1">
      <c r="A200" s="11"/>
      <c r="B200" s="16"/>
      <c r="C200" s="23"/>
      <c r="D200" s="31"/>
      <c r="E200" s="41"/>
      <c r="F200" s="49"/>
      <c r="G200" s="31"/>
      <c r="H200" s="41"/>
      <c r="I200" s="49"/>
      <c r="J200" s="54"/>
      <c r="K200" s="56"/>
      <c r="L200" s="58"/>
      <c r="M200" s="60"/>
      <c r="N200" s="62"/>
      <c r="O200" s="66"/>
      <c r="P200" s="31"/>
      <c r="Q200" s="41"/>
      <c r="R200" s="49"/>
      <c r="S200" s="72"/>
      <c r="T200" s="80"/>
      <c r="U200" s="86"/>
      <c r="V200" s="90"/>
      <c r="W200" s="96"/>
      <c r="X200" s="104" t="str">
        <f t="shared" si="22"/>
        <v xml:space="preserve"> </v>
      </c>
      <c r="Y200" s="96"/>
      <c r="Z200" s="96"/>
      <c r="AA200" s="104" t="str">
        <f t="shared" si="23"/>
        <v xml:space="preserve"> </v>
      </c>
      <c r="AB200" s="96"/>
      <c r="AC200" s="96"/>
      <c r="AD200" s="104" t="str">
        <f t="shared" si="24"/>
        <v xml:space="preserve"> </v>
      </c>
      <c r="AE200" s="96"/>
      <c r="AF200" s="96"/>
      <c r="AG200" s="104" t="str">
        <f t="shared" si="25"/>
        <v xml:space="preserve"> </v>
      </c>
      <c r="AH200" s="96"/>
      <c r="AI200" s="96"/>
      <c r="AJ200" s="104" t="str">
        <f t="shared" si="26"/>
        <v xml:space="preserve"> </v>
      </c>
      <c r="AK200" s="96"/>
      <c r="AL200" s="96"/>
      <c r="AM200" s="104" t="str">
        <f t="shared" si="27"/>
        <v xml:space="preserve"> </v>
      </c>
      <c r="AN200" s="96"/>
      <c r="AO200" s="96"/>
      <c r="AP200" s="104" t="str">
        <f t="shared" si="28"/>
        <v xml:space="preserve"> </v>
      </c>
      <c r="AQ200" s="96"/>
      <c r="AR200" s="96"/>
      <c r="AS200" s="122"/>
      <c r="AT200" s="122"/>
      <c r="AU200" s="122"/>
      <c r="AV200" s="158"/>
      <c r="AW200" s="143"/>
      <c r="AX200" s="162"/>
      <c r="BA200" s="5"/>
      <c r="BB200" s="5"/>
      <c r="BC200" s="1">
        <f>G199</f>
        <v>0</v>
      </c>
      <c r="BE200" s="2" t="str">
        <f>M199</f>
        <v/>
      </c>
      <c r="BF200" s="2" t="str">
        <f>IF(P199="","",IF(P199=32,"φ30","φ"&amp;P199))</f>
        <v/>
      </c>
      <c r="BH200" s="178">
        <v>1.97</v>
      </c>
      <c r="BK200" s="4">
        <v>1875</v>
      </c>
      <c r="BL200" s="4">
        <v>653</v>
      </c>
      <c r="BM200" s="4">
        <v>277</v>
      </c>
      <c r="BN200" s="4">
        <v>72</v>
      </c>
      <c r="BO200" s="4">
        <v>25</v>
      </c>
    </row>
    <row r="201" spans="1:67" ht="11.1" customHeight="1">
      <c r="A201" s="10"/>
      <c r="B201" s="15" t="s">
        <v>26</v>
      </c>
      <c r="C201" s="22"/>
      <c r="D201" s="30"/>
      <c r="E201" s="40"/>
      <c r="F201" s="48"/>
      <c r="G201" s="30"/>
      <c r="H201" s="40"/>
      <c r="I201" s="48"/>
      <c r="J201" s="53" t="str">
        <f>IF(G201="","",DGET(BA$4:BB$54,"使用水量比",BC201:BC202))</f>
        <v/>
      </c>
      <c r="K201" s="55"/>
      <c r="L201" s="57"/>
      <c r="M201" s="59" t="str">
        <f>IF(J201="","",IF(D201/G201*J201&lt;3,ROUND(D201/G201*J201,2),IF(D201/G201*J201&lt;10,ROUND(D201/G201*J201,1),IF(D201/G201*J201&lt;30,ROUND(D201/G201*J201,0),ROUND(D201/G201*J201,-1)))))</f>
        <v/>
      </c>
      <c r="N201" s="61"/>
      <c r="O201" s="65"/>
      <c r="P201" s="30"/>
      <c r="Q201" s="40"/>
      <c r="R201" s="48"/>
      <c r="S201" s="71"/>
      <c r="T201" s="79"/>
      <c r="U201" s="85"/>
      <c r="V201" s="89"/>
      <c r="W201" s="95"/>
      <c r="X201" s="103" t="str">
        <f t="shared" si="22"/>
        <v xml:space="preserve"> </v>
      </c>
      <c r="Y201" s="95"/>
      <c r="Z201" s="95"/>
      <c r="AA201" s="103" t="str">
        <f t="shared" si="23"/>
        <v xml:space="preserve"> </v>
      </c>
      <c r="AB201" s="95"/>
      <c r="AC201" s="95"/>
      <c r="AD201" s="103" t="str">
        <f t="shared" si="24"/>
        <v xml:space="preserve"> </v>
      </c>
      <c r="AE201" s="95"/>
      <c r="AF201" s="95"/>
      <c r="AG201" s="103" t="str">
        <f t="shared" si="25"/>
        <v xml:space="preserve"> </v>
      </c>
      <c r="AH201" s="95"/>
      <c r="AI201" s="95"/>
      <c r="AJ201" s="103" t="str">
        <f t="shared" si="26"/>
        <v xml:space="preserve"> </v>
      </c>
      <c r="AK201" s="95"/>
      <c r="AL201" s="95"/>
      <c r="AM201" s="103" t="str">
        <f t="shared" si="27"/>
        <v xml:space="preserve"> </v>
      </c>
      <c r="AN201" s="95"/>
      <c r="AO201" s="95"/>
      <c r="AP201" s="103" t="str">
        <f t="shared" si="28"/>
        <v xml:space="preserve"> </v>
      </c>
      <c r="AQ201" s="95"/>
      <c r="AR201" s="95"/>
      <c r="AS201" s="121" t="str">
        <f>IF(SUM(V201:AR202)=0,"",SUM(V201:AR202)+S201)</f>
        <v/>
      </c>
      <c r="AT201" s="119" t="str">
        <f>IF(P201="","",DGET(BH$4:BO$400,BF202,BE201:BE202))</f>
        <v/>
      </c>
      <c r="AU201" s="119" t="str">
        <f>IF(AS201="","",ROUND(AS201*AT201/1000,2))</f>
        <v/>
      </c>
      <c r="AV201" s="157"/>
      <c r="AW201" s="142" t="str">
        <f>IF(AU201="","",ROUND(AU201+AV201,2))</f>
        <v/>
      </c>
      <c r="AX201" s="161"/>
      <c r="AY201" s="1" t="str">
        <f>IF(AX201="○",AW201,"")</f>
        <v/>
      </c>
      <c r="BA201" s="6"/>
      <c r="BB201" s="5"/>
      <c r="BC201" s="168" t="s">
        <v>50</v>
      </c>
      <c r="BE201" s="2" t="s">
        <v>53</v>
      </c>
      <c r="BF201" s="2" t="s">
        <v>18</v>
      </c>
      <c r="BH201" s="178">
        <v>1.98</v>
      </c>
      <c r="BK201" s="4">
        <v>1893</v>
      </c>
      <c r="BL201" s="4">
        <v>663</v>
      </c>
      <c r="BM201" s="4">
        <v>282</v>
      </c>
      <c r="BN201" s="4">
        <v>73</v>
      </c>
      <c r="BO201" s="4">
        <v>26</v>
      </c>
    </row>
    <row r="202" spans="1:67" ht="11.1" customHeight="1">
      <c r="A202" s="11"/>
      <c r="B202" s="16"/>
      <c r="C202" s="23"/>
      <c r="D202" s="31"/>
      <c r="E202" s="41"/>
      <c r="F202" s="49"/>
      <c r="G202" s="31"/>
      <c r="H202" s="41"/>
      <c r="I202" s="49"/>
      <c r="J202" s="54"/>
      <c r="K202" s="56"/>
      <c r="L202" s="58"/>
      <c r="M202" s="60"/>
      <c r="N202" s="62"/>
      <c r="O202" s="66"/>
      <c r="P202" s="31"/>
      <c r="Q202" s="41"/>
      <c r="R202" s="49"/>
      <c r="S202" s="72"/>
      <c r="T202" s="80"/>
      <c r="U202" s="86"/>
      <c r="V202" s="90"/>
      <c r="W202" s="96"/>
      <c r="X202" s="104" t="str">
        <f t="shared" si="22"/>
        <v xml:space="preserve"> </v>
      </c>
      <c r="Y202" s="96"/>
      <c r="Z202" s="96"/>
      <c r="AA202" s="104" t="str">
        <f t="shared" si="23"/>
        <v xml:space="preserve"> </v>
      </c>
      <c r="AB202" s="96"/>
      <c r="AC202" s="96"/>
      <c r="AD202" s="104" t="str">
        <f t="shared" si="24"/>
        <v xml:space="preserve"> </v>
      </c>
      <c r="AE202" s="96"/>
      <c r="AF202" s="96"/>
      <c r="AG202" s="104" t="str">
        <f t="shared" si="25"/>
        <v xml:space="preserve"> </v>
      </c>
      <c r="AH202" s="96"/>
      <c r="AI202" s="96"/>
      <c r="AJ202" s="104" t="str">
        <f t="shared" si="26"/>
        <v xml:space="preserve"> </v>
      </c>
      <c r="AK202" s="96"/>
      <c r="AL202" s="96"/>
      <c r="AM202" s="104" t="str">
        <f t="shared" si="27"/>
        <v xml:space="preserve"> </v>
      </c>
      <c r="AN202" s="96"/>
      <c r="AO202" s="96"/>
      <c r="AP202" s="104" t="str">
        <f t="shared" si="28"/>
        <v xml:space="preserve"> </v>
      </c>
      <c r="AQ202" s="96"/>
      <c r="AR202" s="96"/>
      <c r="AS202" s="122"/>
      <c r="AT202" s="122"/>
      <c r="AU202" s="122"/>
      <c r="AV202" s="158"/>
      <c r="AW202" s="143"/>
      <c r="AX202" s="162"/>
      <c r="BA202" s="5"/>
      <c r="BB202" s="5"/>
      <c r="BC202" s="1">
        <f>G201</f>
        <v>0</v>
      </c>
      <c r="BE202" s="2" t="str">
        <f>M201</f>
        <v/>
      </c>
      <c r="BF202" s="2" t="str">
        <f>IF(P201="","",IF(P201=32,"φ30","φ"&amp;P201))</f>
        <v/>
      </c>
      <c r="BH202" s="178">
        <v>1.99</v>
      </c>
      <c r="BK202" s="4">
        <v>1910</v>
      </c>
      <c r="BL202" s="4">
        <v>673</v>
      </c>
      <c r="BM202" s="4">
        <v>286</v>
      </c>
      <c r="BN202" s="4">
        <v>74</v>
      </c>
      <c r="BO202" s="4">
        <v>26</v>
      </c>
    </row>
    <row r="203" spans="1:67" ht="11.1" customHeight="1">
      <c r="A203" s="10"/>
      <c r="B203" s="15" t="s">
        <v>26</v>
      </c>
      <c r="C203" s="22"/>
      <c r="D203" s="30"/>
      <c r="E203" s="40"/>
      <c r="F203" s="48"/>
      <c r="G203" s="30"/>
      <c r="H203" s="40"/>
      <c r="I203" s="48"/>
      <c r="J203" s="53" t="str">
        <f>IF(G203="","",DGET(BA$4:BB$54,"使用水量比",BC203:BC204))</f>
        <v/>
      </c>
      <c r="K203" s="55"/>
      <c r="L203" s="57"/>
      <c r="M203" s="59" t="str">
        <f>IF(J203="","",IF(D203/G203*J203&lt;3,ROUND(D203/G203*J203,2),IF(D203/G203*J203&lt;10,ROUND(D203/G203*J203,1),IF(D203/G203*J203&lt;30,ROUND(D203/G203*J203,0),ROUND(D203/G203*J203,-1)))))</f>
        <v/>
      </c>
      <c r="N203" s="61"/>
      <c r="O203" s="65"/>
      <c r="P203" s="30"/>
      <c r="Q203" s="40"/>
      <c r="R203" s="48"/>
      <c r="S203" s="71"/>
      <c r="T203" s="79"/>
      <c r="U203" s="85"/>
      <c r="V203" s="89"/>
      <c r="W203" s="95"/>
      <c r="X203" s="103" t="str">
        <f t="shared" si="22"/>
        <v xml:space="preserve"> </v>
      </c>
      <c r="Y203" s="95"/>
      <c r="Z203" s="95"/>
      <c r="AA203" s="103" t="str">
        <f t="shared" si="23"/>
        <v xml:space="preserve"> </v>
      </c>
      <c r="AB203" s="95"/>
      <c r="AC203" s="95"/>
      <c r="AD203" s="103" t="str">
        <f t="shared" si="24"/>
        <v xml:space="preserve"> </v>
      </c>
      <c r="AE203" s="95"/>
      <c r="AF203" s="95"/>
      <c r="AG203" s="103" t="str">
        <f t="shared" si="25"/>
        <v xml:space="preserve"> </v>
      </c>
      <c r="AH203" s="95"/>
      <c r="AI203" s="95"/>
      <c r="AJ203" s="103" t="str">
        <f t="shared" si="26"/>
        <v xml:space="preserve"> </v>
      </c>
      <c r="AK203" s="95"/>
      <c r="AL203" s="95"/>
      <c r="AM203" s="103" t="str">
        <f t="shared" si="27"/>
        <v xml:space="preserve"> </v>
      </c>
      <c r="AN203" s="95"/>
      <c r="AO203" s="95"/>
      <c r="AP203" s="103" t="str">
        <f t="shared" si="28"/>
        <v xml:space="preserve"> </v>
      </c>
      <c r="AQ203" s="95"/>
      <c r="AR203" s="95"/>
      <c r="AS203" s="121" t="str">
        <f>IF(SUM(V203:AR204)=0,"",SUM(V203:AR204)+S203)</f>
        <v/>
      </c>
      <c r="AT203" s="119" t="str">
        <f>IF(P203="","",DGET(BH$4:BO$400,BF204,BE203:BE204))</f>
        <v/>
      </c>
      <c r="AU203" s="119" t="str">
        <f>IF(AS203="","",ROUND(AS203*AT203/1000,2))</f>
        <v/>
      </c>
      <c r="AV203" s="157"/>
      <c r="AW203" s="142" t="str">
        <f>IF(AU203="","",ROUND(AU203+AV203,2))</f>
        <v/>
      </c>
      <c r="AX203" s="161"/>
      <c r="AY203" s="1" t="str">
        <f>IF(AX203="○",AW203,"")</f>
        <v/>
      </c>
      <c r="BA203" s="6"/>
      <c r="BB203" s="5"/>
      <c r="BC203" s="168" t="s">
        <v>50</v>
      </c>
      <c r="BE203" s="2" t="s">
        <v>53</v>
      </c>
      <c r="BF203" s="2" t="s">
        <v>18</v>
      </c>
      <c r="BH203" s="178">
        <v>2</v>
      </c>
      <c r="BK203" s="4">
        <v>1928</v>
      </c>
      <c r="BL203" s="4">
        <v>673</v>
      </c>
      <c r="BM203" s="4">
        <v>286</v>
      </c>
      <c r="BN203" s="4">
        <v>74</v>
      </c>
      <c r="BO203" s="4">
        <v>26</v>
      </c>
    </row>
    <row r="204" spans="1:67" ht="11.1" customHeight="1">
      <c r="A204" s="11"/>
      <c r="B204" s="16"/>
      <c r="C204" s="23"/>
      <c r="D204" s="31"/>
      <c r="E204" s="41"/>
      <c r="F204" s="49"/>
      <c r="G204" s="31"/>
      <c r="H204" s="41"/>
      <c r="I204" s="49"/>
      <c r="J204" s="54"/>
      <c r="K204" s="56"/>
      <c r="L204" s="58"/>
      <c r="M204" s="60"/>
      <c r="N204" s="62"/>
      <c r="O204" s="66"/>
      <c r="P204" s="31"/>
      <c r="Q204" s="41"/>
      <c r="R204" s="49"/>
      <c r="S204" s="72"/>
      <c r="T204" s="80"/>
      <c r="U204" s="86"/>
      <c r="V204" s="90"/>
      <c r="W204" s="96"/>
      <c r="X204" s="104" t="str">
        <f t="shared" si="22"/>
        <v xml:space="preserve"> </v>
      </c>
      <c r="Y204" s="96"/>
      <c r="Z204" s="96"/>
      <c r="AA204" s="104" t="str">
        <f t="shared" si="23"/>
        <v xml:space="preserve"> </v>
      </c>
      <c r="AB204" s="96"/>
      <c r="AC204" s="96"/>
      <c r="AD204" s="104" t="str">
        <f t="shared" si="24"/>
        <v xml:space="preserve"> </v>
      </c>
      <c r="AE204" s="96"/>
      <c r="AF204" s="96"/>
      <c r="AG204" s="104" t="str">
        <f t="shared" si="25"/>
        <v xml:space="preserve"> </v>
      </c>
      <c r="AH204" s="96"/>
      <c r="AI204" s="96"/>
      <c r="AJ204" s="104" t="str">
        <f t="shared" si="26"/>
        <v xml:space="preserve"> </v>
      </c>
      <c r="AK204" s="96"/>
      <c r="AL204" s="96"/>
      <c r="AM204" s="104" t="str">
        <f t="shared" si="27"/>
        <v xml:space="preserve"> </v>
      </c>
      <c r="AN204" s="96"/>
      <c r="AO204" s="96"/>
      <c r="AP204" s="104" t="str">
        <f t="shared" si="28"/>
        <v xml:space="preserve"> </v>
      </c>
      <c r="AQ204" s="96"/>
      <c r="AR204" s="96"/>
      <c r="AS204" s="122"/>
      <c r="AT204" s="122"/>
      <c r="AU204" s="122"/>
      <c r="AV204" s="158"/>
      <c r="AW204" s="143"/>
      <c r="AX204" s="162"/>
      <c r="BA204" s="5"/>
      <c r="BB204" s="5"/>
      <c r="BC204" s="1">
        <f>G203</f>
        <v>0</v>
      </c>
      <c r="BE204" s="2" t="str">
        <f>M203</f>
        <v/>
      </c>
      <c r="BF204" s="2" t="str">
        <f>IF(P203="","",IF(P203=32,"φ30","φ"&amp;P203))</f>
        <v/>
      </c>
      <c r="BH204" s="178">
        <v>2.0099999999999998</v>
      </c>
      <c r="BK204" s="4">
        <v>1946</v>
      </c>
      <c r="BL204" s="4">
        <v>683</v>
      </c>
      <c r="BM204" s="4">
        <v>290</v>
      </c>
      <c r="BN204" s="4">
        <v>75</v>
      </c>
      <c r="BO204" s="4">
        <v>26</v>
      </c>
    </row>
    <row r="205" spans="1:67" ht="11.1" customHeight="1">
      <c r="A205" s="10"/>
      <c r="B205" s="15" t="s">
        <v>26</v>
      </c>
      <c r="C205" s="22"/>
      <c r="D205" s="30"/>
      <c r="E205" s="40"/>
      <c r="F205" s="48"/>
      <c r="G205" s="30"/>
      <c r="H205" s="40"/>
      <c r="I205" s="48"/>
      <c r="J205" s="53" t="str">
        <f>IF(G205="","",DGET(BA$4:BB$54,"使用水量比",BC205:BC206))</f>
        <v/>
      </c>
      <c r="K205" s="55"/>
      <c r="L205" s="57"/>
      <c r="M205" s="59" t="str">
        <f>IF(J205="","",IF(D205/G205*J205&lt;3,ROUND(D205/G205*J205,2),IF(D205/G205*J205&lt;10,ROUND(D205/G205*J205,1),IF(D205/G205*J205&lt;30,ROUND(D205/G205*J205,0),ROUND(D205/G205*J205,-1)))))</f>
        <v/>
      </c>
      <c r="N205" s="61"/>
      <c r="O205" s="65"/>
      <c r="P205" s="30"/>
      <c r="Q205" s="40"/>
      <c r="R205" s="48"/>
      <c r="S205" s="71"/>
      <c r="T205" s="79"/>
      <c r="U205" s="85"/>
      <c r="V205" s="89"/>
      <c r="W205" s="95"/>
      <c r="X205" s="103" t="str">
        <f t="shared" si="22"/>
        <v xml:space="preserve"> </v>
      </c>
      <c r="Y205" s="95"/>
      <c r="Z205" s="95"/>
      <c r="AA205" s="103" t="str">
        <f t="shared" si="23"/>
        <v xml:space="preserve"> </v>
      </c>
      <c r="AB205" s="95"/>
      <c r="AC205" s="95"/>
      <c r="AD205" s="103" t="str">
        <f t="shared" si="24"/>
        <v xml:space="preserve"> </v>
      </c>
      <c r="AE205" s="95"/>
      <c r="AF205" s="95"/>
      <c r="AG205" s="103" t="str">
        <f t="shared" si="25"/>
        <v xml:space="preserve"> </v>
      </c>
      <c r="AH205" s="95"/>
      <c r="AI205" s="95"/>
      <c r="AJ205" s="103" t="str">
        <f t="shared" si="26"/>
        <v xml:space="preserve"> </v>
      </c>
      <c r="AK205" s="95"/>
      <c r="AL205" s="95"/>
      <c r="AM205" s="103" t="str">
        <f t="shared" si="27"/>
        <v xml:space="preserve"> </v>
      </c>
      <c r="AN205" s="95"/>
      <c r="AO205" s="95"/>
      <c r="AP205" s="103" t="str">
        <f t="shared" si="28"/>
        <v xml:space="preserve"> </v>
      </c>
      <c r="AQ205" s="95"/>
      <c r="AR205" s="95"/>
      <c r="AS205" s="121" t="str">
        <f>IF(SUM(V205:AR206)=0,"",SUM(V205:AR206)+S205)</f>
        <v/>
      </c>
      <c r="AT205" s="119" t="str">
        <f>IF(P205="","",DGET(BH$4:BO$400,BF206,BE205:BE206))</f>
        <v/>
      </c>
      <c r="AU205" s="119" t="str">
        <f>IF(AS205="","",ROUND(AS205*AT205/1000,2))</f>
        <v/>
      </c>
      <c r="AV205" s="157"/>
      <c r="AW205" s="142" t="str">
        <f>IF(AU205="","",ROUND(AU205+AV205,2))</f>
        <v/>
      </c>
      <c r="AX205" s="161"/>
      <c r="AY205" s="1" t="str">
        <f>IF(AX205="○",AW205,"")</f>
        <v/>
      </c>
      <c r="BA205" s="6"/>
      <c r="BB205" s="5"/>
      <c r="BC205" s="168" t="s">
        <v>50</v>
      </c>
      <c r="BE205" s="2" t="s">
        <v>53</v>
      </c>
      <c r="BF205" s="2" t="s">
        <v>18</v>
      </c>
      <c r="BH205" s="178">
        <v>2.02</v>
      </c>
      <c r="BK205" s="4">
        <v>1964</v>
      </c>
      <c r="BL205" s="4">
        <v>683</v>
      </c>
      <c r="BM205" s="4">
        <v>290</v>
      </c>
      <c r="BN205" s="4">
        <v>75</v>
      </c>
      <c r="BO205" s="4">
        <v>26</v>
      </c>
    </row>
    <row r="206" spans="1:67" ht="11.1" customHeight="1">
      <c r="A206" s="11"/>
      <c r="B206" s="16"/>
      <c r="C206" s="23"/>
      <c r="D206" s="31"/>
      <c r="E206" s="41"/>
      <c r="F206" s="49"/>
      <c r="G206" s="31"/>
      <c r="H206" s="41"/>
      <c r="I206" s="49"/>
      <c r="J206" s="54"/>
      <c r="K206" s="56"/>
      <c r="L206" s="58"/>
      <c r="M206" s="60"/>
      <c r="N206" s="62"/>
      <c r="O206" s="66"/>
      <c r="P206" s="31"/>
      <c r="Q206" s="41"/>
      <c r="R206" s="49"/>
      <c r="S206" s="72"/>
      <c r="T206" s="80"/>
      <c r="U206" s="86"/>
      <c r="V206" s="90"/>
      <c r="W206" s="96"/>
      <c r="X206" s="104" t="str">
        <f t="shared" si="22"/>
        <v xml:space="preserve"> </v>
      </c>
      <c r="Y206" s="96"/>
      <c r="Z206" s="96"/>
      <c r="AA206" s="104" t="str">
        <f t="shared" si="23"/>
        <v xml:space="preserve"> </v>
      </c>
      <c r="AB206" s="96"/>
      <c r="AC206" s="96"/>
      <c r="AD206" s="104" t="str">
        <f t="shared" si="24"/>
        <v xml:space="preserve"> </v>
      </c>
      <c r="AE206" s="96"/>
      <c r="AF206" s="96"/>
      <c r="AG206" s="104" t="str">
        <f t="shared" si="25"/>
        <v xml:space="preserve"> </v>
      </c>
      <c r="AH206" s="96"/>
      <c r="AI206" s="96"/>
      <c r="AJ206" s="104" t="str">
        <f t="shared" si="26"/>
        <v xml:space="preserve"> </v>
      </c>
      <c r="AK206" s="96"/>
      <c r="AL206" s="96"/>
      <c r="AM206" s="104" t="str">
        <f t="shared" si="27"/>
        <v xml:space="preserve"> </v>
      </c>
      <c r="AN206" s="96"/>
      <c r="AO206" s="96"/>
      <c r="AP206" s="104" t="str">
        <f t="shared" si="28"/>
        <v xml:space="preserve"> </v>
      </c>
      <c r="AQ206" s="96"/>
      <c r="AR206" s="96"/>
      <c r="AS206" s="122"/>
      <c r="AT206" s="122"/>
      <c r="AU206" s="122"/>
      <c r="AV206" s="158"/>
      <c r="AW206" s="143"/>
      <c r="AX206" s="162"/>
      <c r="BA206" s="5"/>
      <c r="BB206" s="171"/>
      <c r="BC206" s="1">
        <f>G205</f>
        <v>0</v>
      </c>
      <c r="BE206" s="2" t="str">
        <f>M205</f>
        <v/>
      </c>
      <c r="BF206" s="2" t="str">
        <f>IF(P205="","",IF(P205=32,"φ30","φ"&amp;P205))</f>
        <v/>
      </c>
      <c r="BH206" s="178">
        <v>2.0299999999999998</v>
      </c>
      <c r="BK206" s="4">
        <v>1982</v>
      </c>
      <c r="BL206" s="4">
        <v>694</v>
      </c>
      <c r="BM206" s="4">
        <v>295</v>
      </c>
      <c r="BN206" s="4">
        <v>76</v>
      </c>
      <c r="BO206" s="4">
        <v>27</v>
      </c>
    </row>
    <row r="207" spans="1:67" ht="11.1" customHeight="1">
      <c r="A207" s="8" t="s">
        <v>43</v>
      </c>
      <c r="B207" s="15"/>
      <c r="C207" s="20"/>
      <c r="D207" s="8"/>
      <c r="E207" s="15"/>
      <c r="F207" s="20"/>
      <c r="G207" s="8"/>
      <c r="H207" s="15"/>
      <c r="I207" s="20"/>
      <c r="J207" s="8"/>
      <c r="K207" s="15"/>
      <c r="L207" s="20"/>
      <c r="M207" s="8"/>
      <c r="N207" s="15"/>
      <c r="O207" s="20"/>
      <c r="P207" s="8"/>
      <c r="Q207" s="15"/>
      <c r="R207" s="20"/>
      <c r="S207" s="8"/>
      <c r="T207" s="15"/>
      <c r="U207" s="20"/>
      <c r="V207" s="8"/>
      <c r="W207" s="15"/>
      <c r="X207" s="107"/>
      <c r="Y207" s="15"/>
      <c r="Z207" s="15"/>
      <c r="AA207" s="110"/>
      <c r="AB207" s="15"/>
      <c r="AC207" s="15"/>
      <c r="AD207" s="107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10"/>
      <c r="AQ207" s="15"/>
      <c r="AR207" s="15"/>
      <c r="AS207" s="124" t="s">
        <v>45</v>
      </c>
      <c r="AT207" s="132"/>
      <c r="AU207" s="132"/>
      <c r="AV207" s="150"/>
      <c r="AW207" s="29" t="str">
        <f>IF(SUM(AY7:AY206)=0,"",ROUND(SUM(AY7:AY206),2))</f>
        <v/>
      </c>
      <c r="AX207" s="47"/>
      <c r="BA207" s="6"/>
      <c r="BB207" s="5"/>
      <c r="BC207" s="168"/>
      <c r="BH207" s="178">
        <v>2.04</v>
      </c>
      <c r="BK207" s="4">
        <v>1999</v>
      </c>
      <c r="BL207" s="4">
        <v>704</v>
      </c>
      <c r="BM207" s="4">
        <v>299</v>
      </c>
      <c r="BN207" s="4">
        <v>77</v>
      </c>
      <c r="BO207" s="4">
        <v>27</v>
      </c>
    </row>
    <row r="208" spans="1:67" ht="11.1" customHeight="1">
      <c r="A208" s="9"/>
      <c r="B208" s="16"/>
      <c r="C208" s="21"/>
      <c r="D208" s="9"/>
      <c r="E208" s="16"/>
      <c r="F208" s="21"/>
      <c r="G208" s="9"/>
      <c r="H208" s="16"/>
      <c r="I208" s="21"/>
      <c r="J208" s="9"/>
      <c r="K208" s="16"/>
      <c r="L208" s="21"/>
      <c r="M208" s="9"/>
      <c r="N208" s="16"/>
      <c r="O208" s="21"/>
      <c r="P208" s="9"/>
      <c r="Q208" s="16"/>
      <c r="R208" s="21"/>
      <c r="S208" s="9"/>
      <c r="T208" s="16"/>
      <c r="U208" s="21"/>
      <c r="V208" s="94"/>
      <c r="W208" s="102"/>
      <c r="X208" s="108"/>
      <c r="Y208" s="102"/>
      <c r="Z208" s="102"/>
      <c r="AA208" s="111"/>
      <c r="AB208" s="102"/>
      <c r="AC208" s="102"/>
      <c r="AD208" s="108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11"/>
      <c r="AQ208" s="102"/>
      <c r="AR208" s="102"/>
      <c r="AS208" s="125"/>
      <c r="AT208" s="133"/>
      <c r="AU208" s="133"/>
      <c r="AV208" s="151"/>
      <c r="AW208" s="32"/>
      <c r="AX208" s="50"/>
      <c r="BA208" s="5"/>
      <c r="BB208" s="5"/>
      <c r="BH208" s="178">
        <v>2.0499999999999998</v>
      </c>
      <c r="BK208" s="4">
        <v>2018</v>
      </c>
      <c r="BL208" s="4">
        <v>704</v>
      </c>
      <c r="BM208" s="4">
        <v>299</v>
      </c>
      <c r="BN208" s="4">
        <v>77</v>
      </c>
      <c r="BO208" s="4">
        <v>27</v>
      </c>
    </row>
    <row r="209" spans="1:67" ht="11.1" customHeight="1">
      <c r="A209" s="8"/>
      <c r="B209" s="15"/>
      <c r="C209" s="20"/>
      <c r="D209" s="8"/>
      <c r="E209" s="15"/>
      <c r="F209" s="20"/>
      <c r="G209" s="8"/>
      <c r="H209" s="15"/>
      <c r="I209" s="20"/>
      <c r="J209" s="8"/>
      <c r="K209" s="15"/>
      <c r="L209" s="20"/>
      <c r="M209" s="8"/>
      <c r="N209" s="15"/>
      <c r="O209" s="20"/>
      <c r="P209" s="8"/>
      <c r="Q209" s="15"/>
      <c r="R209" s="20"/>
      <c r="S209" s="8"/>
      <c r="T209" s="15"/>
      <c r="U209" s="20"/>
      <c r="V209" s="8"/>
      <c r="W209" s="15"/>
      <c r="X209" s="107"/>
      <c r="Y209" s="15"/>
      <c r="Z209" s="15"/>
      <c r="AA209" s="110"/>
      <c r="AB209" s="15"/>
      <c r="AC209" s="15"/>
      <c r="AD209" s="107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10"/>
      <c r="AQ209" s="15"/>
      <c r="AR209" s="15"/>
      <c r="AS209" s="124" t="s">
        <v>66</v>
      </c>
      <c r="AT209" s="132"/>
      <c r="AU209" s="132"/>
      <c r="AV209" s="150"/>
      <c r="AW209" s="59" t="str">
        <f>IF(AW207="","",ROUND(AW207*1.1,2))</f>
        <v/>
      </c>
      <c r="AX209" s="65"/>
      <c r="BA209" s="6"/>
      <c r="BB209" s="5"/>
      <c r="BH209" s="178">
        <v>2.06</v>
      </c>
      <c r="BK209" s="4">
        <v>2036</v>
      </c>
      <c r="BL209" s="4">
        <v>714</v>
      </c>
      <c r="BM209" s="4">
        <v>303</v>
      </c>
      <c r="BN209" s="4">
        <v>79</v>
      </c>
      <c r="BO209" s="4">
        <v>27</v>
      </c>
    </row>
    <row r="210" spans="1:67" ht="11.1" customHeight="1">
      <c r="A210" s="9"/>
      <c r="B210" s="16"/>
      <c r="C210" s="21"/>
      <c r="D210" s="9"/>
      <c r="E210" s="16"/>
      <c r="F210" s="21"/>
      <c r="G210" s="9"/>
      <c r="H210" s="16"/>
      <c r="I210" s="21"/>
      <c r="J210" s="9"/>
      <c r="K210" s="16"/>
      <c r="L210" s="21"/>
      <c r="M210" s="9"/>
      <c r="N210" s="16"/>
      <c r="O210" s="21"/>
      <c r="P210" s="9"/>
      <c r="Q210" s="16"/>
      <c r="R210" s="21"/>
      <c r="S210" s="9"/>
      <c r="T210" s="16"/>
      <c r="U210" s="21"/>
      <c r="V210" s="94"/>
      <c r="W210" s="102"/>
      <c r="X210" s="108"/>
      <c r="Y210" s="102"/>
      <c r="Z210" s="102"/>
      <c r="AA210" s="111"/>
      <c r="AB210" s="102"/>
      <c r="AC210" s="102"/>
      <c r="AD210" s="108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11"/>
      <c r="AQ210" s="102"/>
      <c r="AR210" s="102"/>
      <c r="AS210" s="125"/>
      <c r="AT210" s="133"/>
      <c r="AU210" s="133"/>
      <c r="AV210" s="151"/>
      <c r="AW210" s="60"/>
      <c r="AX210" s="66"/>
      <c r="BA210" s="5"/>
      <c r="BB210" s="5"/>
      <c r="BH210" s="178">
        <v>2.0699999999999998</v>
      </c>
      <c r="BK210" s="4">
        <v>2054</v>
      </c>
      <c r="BL210" s="4">
        <v>714</v>
      </c>
      <c r="BM210" s="4">
        <v>303</v>
      </c>
      <c r="BN210" s="4">
        <v>79</v>
      </c>
      <c r="BO210" s="4">
        <v>27</v>
      </c>
    </row>
    <row r="211" spans="1:67" ht="9" customHeight="1">
      <c r="A211" s="8" t="s">
        <v>17</v>
      </c>
      <c r="B211" s="15"/>
      <c r="C211" s="20"/>
      <c r="D211" s="29"/>
      <c r="E211" s="15">
        <v>1</v>
      </c>
      <c r="F211" s="15"/>
      <c r="G211" s="15"/>
      <c r="H211" s="51">
        <v>2</v>
      </c>
      <c r="I211" s="15"/>
      <c r="J211" s="15"/>
      <c r="K211" s="15">
        <v>3</v>
      </c>
      <c r="L211" s="15"/>
      <c r="M211" s="15"/>
      <c r="N211" s="63">
        <v>4</v>
      </c>
      <c r="O211" s="63"/>
      <c r="P211" s="63"/>
      <c r="Q211" s="63">
        <v>5</v>
      </c>
      <c r="R211" s="15"/>
      <c r="S211" s="15"/>
      <c r="T211" s="63">
        <v>6</v>
      </c>
      <c r="U211" s="63"/>
      <c r="V211" s="93"/>
      <c r="W211" s="100">
        <v>7</v>
      </c>
      <c r="X211" s="63"/>
      <c r="Y211" s="63"/>
      <c r="Z211" s="63">
        <v>8</v>
      </c>
      <c r="AA211" s="63"/>
      <c r="AB211" s="63"/>
      <c r="AC211" s="63">
        <v>9</v>
      </c>
      <c r="AD211" s="107"/>
      <c r="AE211" s="110"/>
      <c r="AF211" s="63">
        <v>10</v>
      </c>
      <c r="AG211" s="63"/>
      <c r="AH211" s="107"/>
      <c r="AI211" s="15">
        <v>15</v>
      </c>
      <c r="AJ211" s="15"/>
      <c r="AK211" s="107"/>
      <c r="AL211" s="110"/>
      <c r="AM211" s="63">
        <v>20</v>
      </c>
      <c r="AN211" s="63"/>
      <c r="AO211" s="107"/>
      <c r="AP211" s="15">
        <v>30</v>
      </c>
      <c r="AQ211" s="15"/>
      <c r="AR211" s="116"/>
      <c r="AS211" s="124" t="s">
        <v>54</v>
      </c>
      <c r="AT211" s="134"/>
      <c r="AU211" s="134"/>
      <c r="AV211" s="152"/>
      <c r="AW211" s="59" t="str">
        <f>IF(AW207="","",AW209)</f>
        <v/>
      </c>
      <c r="AX211" s="47"/>
      <c r="BA211" s="6"/>
      <c r="BB211" s="5"/>
      <c r="BH211" s="178">
        <v>2.08</v>
      </c>
      <c r="BK211" s="4">
        <v>2072</v>
      </c>
      <c r="BL211" s="4">
        <v>725</v>
      </c>
      <c r="BM211" s="4">
        <v>308</v>
      </c>
      <c r="BN211" s="4">
        <v>80</v>
      </c>
      <c r="BO211" s="4">
        <v>28</v>
      </c>
    </row>
    <row r="212" spans="1:67" ht="9" customHeight="1">
      <c r="A212" s="12"/>
      <c r="B212" s="17"/>
      <c r="C212" s="24"/>
      <c r="D212" s="33"/>
      <c r="E212" s="17"/>
      <c r="F212" s="17"/>
      <c r="G212" s="17"/>
      <c r="H212" s="52"/>
      <c r="I212" s="17"/>
      <c r="J212" s="17"/>
      <c r="K212" s="17"/>
      <c r="L212" s="17"/>
      <c r="M212" s="17"/>
      <c r="N212" s="64"/>
      <c r="O212" s="64"/>
      <c r="P212" s="64"/>
      <c r="Q212" s="64"/>
      <c r="R212" s="17"/>
      <c r="S212" s="17"/>
      <c r="T212" s="64"/>
      <c r="U212" s="64"/>
      <c r="V212" s="64"/>
      <c r="W212" s="101"/>
      <c r="X212" s="64"/>
      <c r="Y212" s="64"/>
      <c r="Z212" s="64"/>
      <c r="AA212" s="64"/>
      <c r="AB212" s="64"/>
      <c r="AC212" s="64"/>
      <c r="AD212" s="17"/>
      <c r="AE212" s="17"/>
      <c r="AF212" s="64"/>
      <c r="AG212" s="64"/>
      <c r="AH212" s="17"/>
      <c r="AI212" s="17"/>
      <c r="AJ212" s="17"/>
      <c r="AK212" s="17"/>
      <c r="AL212" s="17"/>
      <c r="AM212" s="64"/>
      <c r="AN212" s="64"/>
      <c r="AO212" s="17"/>
      <c r="AP212" s="17"/>
      <c r="AQ212" s="17"/>
      <c r="AR212" s="24"/>
      <c r="AS212" s="126"/>
      <c r="AT212" s="135"/>
      <c r="AU212" s="135"/>
      <c r="AV212" s="153"/>
      <c r="AW212" s="33"/>
      <c r="AX212" s="163"/>
      <c r="BA212" s="5"/>
      <c r="BB212" s="5"/>
      <c r="BH212" s="178">
        <v>2.09</v>
      </c>
      <c r="BK212" s="4">
        <v>2091</v>
      </c>
      <c r="BL212" s="4">
        <v>736</v>
      </c>
      <c r="BM212" s="4">
        <v>312</v>
      </c>
      <c r="BN212" s="4">
        <v>81</v>
      </c>
      <c r="BO212" s="4">
        <v>28</v>
      </c>
    </row>
    <row r="213" spans="1:67" ht="7.5" customHeight="1">
      <c r="A213" s="12"/>
      <c r="B213" s="17"/>
      <c r="C213" s="24"/>
      <c r="D213" s="12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24"/>
      <c r="AS213" s="127"/>
      <c r="AT213" s="136"/>
      <c r="AU213" s="136"/>
      <c r="AV213" s="154"/>
      <c r="AW213" s="32"/>
      <c r="AX213" s="50"/>
      <c r="BA213" s="6"/>
      <c r="BB213" s="5"/>
      <c r="BH213" s="178">
        <v>2.1</v>
      </c>
      <c r="BK213" s="4">
        <v>2109</v>
      </c>
      <c r="BL213" s="4">
        <v>736</v>
      </c>
      <c r="BM213" s="4">
        <v>312</v>
      </c>
      <c r="BN213" s="4">
        <v>81</v>
      </c>
      <c r="BO213" s="4">
        <v>28</v>
      </c>
    </row>
    <row r="214" spans="1:67" ht="7.5" customHeight="1">
      <c r="A214" s="8" t="s">
        <v>41</v>
      </c>
      <c r="B214" s="15"/>
      <c r="C214" s="20"/>
      <c r="D214" s="8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20"/>
      <c r="AS214" s="128" t="s">
        <v>47</v>
      </c>
      <c r="AT214" s="63"/>
      <c r="AU214" s="63"/>
      <c r="AV214" s="63"/>
      <c r="AW214" s="63"/>
      <c r="AX214" s="164"/>
      <c r="BA214" s="5"/>
      <c r="BB214" s="5"/>
      <c r="BH214" s="178">
        <v>2.11</v>
      </c>
      <c r="BK214" s="4">
        <v>2128</v>
      </c>
      <c r="BL214" s="4">
        <v>746</v>
      </c>
      <c r="BM214" s="4">
        <v>317</v>
      </c>
      <c r="BN214" s="4">
        <v>82</v>
      </c>
      <c r="BO214" s="4">
        <v>29</v>
      </c>
    </row>
    <row r="215" spans="1:67" ht="9" customHeight="1">
      <c r="A215" s="12"/>
      <c r="B215" s="17"/>
      <c r="C215" s="24"/>
      <c r="D215" s="34"/>
      <c r="E215" s="45">
        <v>1</v>
      </c>
      <c r="F215" s="45"/>
      <c r="G215" s="45"/>
      <c r="H215" s="45">
        <v>1.4</v>
      </c>
      <c r="I215" s="45"/>
      <c r="J215" s="45"/>
      <c r="K215" s="45">
        <v>1.7</v>
      </c>
      <c r="L215" s="45"/>
      <c r="M215" s="45"/>
      <c r="N215" s="45">
        <v>2</v>
      </c>
      <c r="O215" s="45"/>
      <c r="P215" s="45"/>
      <c r="Q215" s="45">
        <v>2.2000000000000002</v>
      </c>
      <c r="R215" s="45"/>
      <c r="S215" s="75"/>
      <c r="T215" s="45">
        <v>2.4</v>
      </c>
      <c r="U215" s="45"/>
      <c r="V215" s="45"/>
      <c r="W215" s="45">
        <v>2.6</v>
      </c>
      <c r="X215" s="45"/>
      <c r="Y215" s="45"/>
      <c r="Z215" s="45">
        <v>2.8</v>
      </c>
      <c r="AA215" s="45"/>
      <c r="AB215" s="45"/>
      <c r="AC215" s="45">
        <v>2.9</v>
      </c>
      <c r="AD215" s="45"/>
      <c r="AE215" s="45"/>
      <c r="AF215" s="45">
        <v>3</v>
      </c>
      <c r="AG215" s="45"/>
      <c r="AH215" s="45"/>
      <c r="AI215" s="75">
        <v>3.5</v>
      </c>
      <c r="AJ215" s="75"/>
      <c r="AK215" s="45"/>
      <c r="AL215" s="45"/>
      <c r="AM215" s="45">
        <v>4</v>
      </c>
      <c r="AN215" s="45"/>
      <c r="AO215" s="45"/>
      <c r="AP215" s="75">
        <v>5</v>
      </c>
      <c r="AQ215" s="75"/>
      <c r="AR215" s="117"/>
      <c r="AS215" s="129"/>
      <c r="AT215" s="64"/>
      <c r="AU215" s="64"/>
      <c r="AV215" s="64"/>
      <c r="AW215" s="64"/>
      <c r="AX215" s="165"/>
      <c r="BA215" s="6"/>
      <c r="BB215" s="5"/>
      <c r="BH215" s="178">
        <v>2.12</v>
      </c>
      <c r="BK215" s="4">
        <v>2146</v>
      </c>
      <c r="BL215" s="4">
        <v>746</v>
      </c>
      <c r="BM215" s="4">
        <v>317</v>
      </c>
      <c r="BN215" s="4">
        <v>82</v>
      </c>
      <c r="BO215" s="4">
        <v>29</v>
      </c>
    </row>
    <row r="216" spans="1:67" ht="11.25" customHeight="1">
      <c r="A216" s="9"/>
      <c r="B216" s="16"/>
      <c r="C216" s="21"/>
      <c r="D216" s="3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7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76"/>
      <c r="AJ216" s="76"/>
      <c r="AK216" s="46"/>
      <c r="AL216" s="46"/>
      <c r="AM216" s="46"/>
      <c r="AN216" s="46"/>
      <c r="AO216" s="46"/>
      <c r="AP216" s="76"/>
      <c r="AQ216" s="76"/>
      <c r="AR216" s="118"/>
      <c r="AS216" s="130"/>
      <c r="AT216" s="27"/>
      <c r="AU216" s="27"/>
      <c r="AV216" s="27"/>
      <c r="AW216" s="27"/>
      <c r="AX216" s="166"/>
      <c r="BA216" s="5"/>
      <c r="BB216" s="171"/>
      <c r="BH216" s="178">
        <v>2.13</v>
      </c>
      <c r="BK216" s="4">
        <v>2165</v>
      </c>
      <c r="BL216" s="4">
        <v>757</v>
      </c>
      <c r="BM216" s="4">
        <v>321</v>
      </c>
      <c r="BN216" s="4">
        <v>83</v>
      </c>
      <c r="BO216" s="4">
        <v>29</v>
      </c>
    </row>
    <row r="217" spans="1:67" ht="17.25" customHeight="1">
      <c r="BH217" s="178">
        <v>2.14</v>
      </c>
      <c r="BK217" s="4">
        <v>2184</v>
      </c>
      <c r="BL217" s="4">
        <v>768</v>
      </c>
      <c r="BM217" s="4">
        <v>326</v>
      </c>
      <c r="BN217" s="4">
        <v>84</v>
      </c>
      <c r="BO217" s="4">
        <v>29</v>
      </c>
    </row>
    <row r="218" spans="1:67" ht="17.25" customHeight="1">
      <c r="BH218" s="178">
        <v>2.15</v>
      </c>
      <c r="BK218" s="4">
        <v>2202</v>
      </c>
      <c r="BL218" s="4">
        <v>768</v>
      </c>
      <c r="BM218" s="4">
        <v>326</v>
      </c>
      <c r="BN218" s="4">
        <v>84</v>
      </c>
      <c r="BO218" s="4">
        <v>29</v>
      </c>
    </row>
    <row r="219" spans="1:67" ht="17.25" customHeight="1">
      <c r="BH219" s="178">
        <v>2.16</v>
      </c>
      <c r="BK219" s="4">
        <v>2221</v>
      </c>
      <c r="BL219" s="4">
        <v>779</v>
      </c>
      <c r="BM219" s="4">
        <v>330</v>
      </c>
      <c r="BN219" s="4">
        <v>85</v>
      </c>
      <c r="BO219" s="4">
        <v>30</v>
      </c>
    </row>
    <row r="220" spans="1:67" ht="17.25" customHeight="1">
      <c r="BH220" s="178">
        <v>2.17</v>
      </c>
      <c r="BK220" s="4">
        <v>2240</v>
      </c>
      <c r="BL220" s="4">
        <v>779</v>
      </c>
      <c r="BM220" s="4">
        <v>330</v>
      </c>
      <c r="BN220" s="4">
        <v>85</v>
      </c>
      <c r="BO220" s="4">
        <v>30</v>
      </c>
    </row>
    <row r="221" spans="1:67" ht="17.25" customHeight="1">
      <c r="BH221" s="178">
        <v>2.1800000000000002</v>
      </c>
      <c r="BK221" s="4">
        <v>2259</v>
      </c>
      <c r="BL221" s="4">
        <v>790</v>
      </c>
      <c r="BM221" s="4">
        <v>335</v>
      </c>
      <c r="BN221" s="4">
        <v>87</v>
      </c>
      <c r="BO221" s="4">
        <v>30</v>
      </c>
    </row>
    <row r="222" spans="1:67" ht="17.25" customHeight="1">
      <c r="BH222" s="178">
        <v>2.19</v>
      </c>
      <c r="BK222" s="4">
        <v>2279</v>
      </c>
      <c r="BL222" s="4">
        <v>801</v>
      </c>
      <c r="BM222" s="4">
        <v>340</v>
      </c>
      <c r="BN222" s="4">
        <v>88</v>
      </c>
      <c r="BO222" s="4">
        <v>31</v>
      </c>
    </row>
    <row r="223" spans="1:67" ht="17.25" customHeight="1">
      <c r="BH223" s="178">
        <v>2.2000000000000002</v>
      </c>
      <c r="BK223" s="4">
        <v>2298</v>
      </c>
      <c r="BL223" s="4">
        <v>801</v>
      </c>
      <c r="BM223" s="4">
        <v>340</v>
      </c>
      <c r="BN223" s="4">
        <v>88</v>
      </c>
      <c r="BO223" s="4">
        <v>31</v>
      </c>
    </row>
    <row r="224" spans="1:67" ht="17.25" customHeight="1">
      <c r="BH224" s="178">
        <v>2.21</v>
      </c>
      <c r="BK224" s="4">
        <v>2317</v>
      </c>
      <c r="BL224" s="4">
        <v>812</v>
      </c>
      <c r="BM224" s="4">
        <v>344</v>
      </c>
      <c r="BN224" s="4">
        <v>89</v>
      </c>
      <c r="BO224" s="4">
        <v>31</v>
      </c>
    </row>
    <row r="225" spans="60:67" ht="17.25" customHeight="1">
      <c r="BH225" s="178">
        <v>2.2200000000000002</v>
      </c>
      <c r="BK225" s="4">
        <v>2336</v>
      </c>
      <c r="BL225" s="4">
        <v>812</v>
      </c>
      <c r="BM225" s="4">
        <v>344</v>
      </c>
      <c r="BN225" s="4">
        <v>89</v>
      </c>
      <c r="BO225" s="4">
        <v>31</v>
      </c>
    </row>
    <row r="226" spans="60:67" ht="17.25" customHeight="1">
      <c r="BH226" s="178">
        <v>2.23</v>
      </c>
      <c r="BK226" s="4">
        <v>2356</v>
      </c>
      <c r="BL226" s="4">
        <v>823</v>
      </c>
      <c r="BM226" s="4">
        <v>349</v>
      </c>
      <c r="BN226" s="4">
        <v>90</v>
      </c>
      <c r="BO226" s="4">
        <v>31</v>
      </c>
    </row>
    <row r="227" spans="60:67" ht="17.25" customHeight="1">
      <c r="BH227" s="178">
        <v>2.2400000000000002</v>
      </c>
      <c r="BK227" s="4">
        <v>2375</v>
      </c>
      <c r="BL227" s="4">
        <v>834</v>
      </c>
      <c r="BM227" s="4">
        <v>354</v>
      </c>
      <c r="BN227" s="4">
        <v>91</v>
      </c>
      <c r="BO227" s="4">
        <v>32</v>
      </c>
    </row>
    <row r="228" spans="60:67" ht="17.25" customHeight="1">
      <c r="BH228" s="178">
        <v>2.25</v>
      </c>
      <c r="BK228" s="4">
        <v>2395</v>
      </c>
      <c r="BL228" s="4">
        <v>834</v>
      </c>
      <c r="BM228" s="4">
        <v>354</v>
      </c>
      <c r="BN228" s="4">
        <v>91</v>
      </c>
      <c r="BO228" s="4">
        <v>32</v>
      </c>
    </row>
    <row r="229" spans="60:67" ht="17.25" customHeight="1">
      <c r="BH229" s="178">
        <v>2.2599999999999998</v>
      </c>
      <c r="BK229" s="4">
        <v>2415</v>
      </c>
      <c r="BL229" s="4">
        <v>845</v>
      </c>
      <c r="BM229" s="4">
        <v>358</v>
      </c>
      <c r="BN229" s="4">
        <v>93</v>
      </c>
      <c r="BO229" s="4">
        <v>32</v>
      </c>
    </row>
    <row r="230" spans="60:67" ht="17.25" customHeight="1">
      <c r="BH230" s="178">
        <v>2.27</v>
      </c>
      <c r="BK230" s="4">
        <v>2434</v>
      </c>
      <c r="BL230" s="4">
        <v>845</v>
      </c>
      <c r="BM230" s="4">
        <v>358</v>
      </c>
      <c r="BN230" s="4">
        <v>93</v>
      </c>
      <c r="BO230" s="4">
        <v>32</v>
      </c>
    </row>
    <row r="231" spans="60:67" ht="17.25" customHeight="1">
      <c r="BH231" s="178">
        <v>2.2799999999999998</v>
      </c>
      <c r="BK231" s="4">
        <v>2454</v>
      </c>
      <c r="BL231" s="4">
        <v>857</v>
      </c>
      <c r="BM231" s="4">
        <v>363</v>
      </c>
      <c r="BN231" s="4">
        <v>94</v>
      </c>
      <c r="BO231" s="4">
        <v>33</v>
      </c>
    </row>
    <row r="232" spans="60:67" ht="17.25" customHeight="1">
      <c r="BH232" s="178">
        <v>2.29</v>
      </c>
      <c r="BK232" s="4">
        <v>2474</v>
      </c>
      <c r="BL232" s="4">
        <v>868</v>
      </c>
      <c r="BM232" s="4">
        <v>368</v>
      </c>
      <c r="BN232" s="4">
        <v>95</v>
      </c>
      <c r="BO232" s="4">
        <v>33</v>
      </c>
    </row>
    <row r="233" spans="60:67" ht="17.25" customHeight="1">
      <c r="BH233" s="178">
        <v>2.2999999999999998</v>
      </c>
      <c r="BK233" s="4">
        <v>2494</v>
      </c>
      <c r="BL233" s="4">
        <v>868</v>
      </c>
      <c r="BM233" s="4">
        <v>368</v>
      </c>
      <c r="BN233" s="4">
        <v>95</v>
      </c>
      <c r="BO233" s="4">
        <v>33</v>
      </c>
    </row>
    <row r="234" spans="60:67" ht="17.25" customHeight="1">
      <c r="BH234" s="178">
        <v>2.31</v>
      </c>
      <c r="BK234" s="4">
        <v>2514</v>
      </c>
      <c r="BL234" s="4">
        <v>830</v>
      </c>
      <c r="BM234" s="4">
        <v>373</v>
      </c>
      <c r="BN234" s="4">
        <v>96</v>
      </c>
      <c r="BO234" s="4">
        <v>34</v>
      </c>
    </row>
    <row r="235" spans="60:67" ht="17.25" customHeight="1">
      <c r="BH235" s="178">
        <v>2.3199999999999998</v>
      </c>
      <c r="BK235" s="4">
        <v>2534</v>
      </c>
      <c r="BL235" s="4">
        <v>830</v>
      </c>
      <c r="BM235" s="4">
        <v>373</v>
      </c>
      <c r="BN235" s="4">
        <v>96</v>
      </c>
      <c r="BO235" s="4">
        <v>34</v>
      </c>
    </row>
    <row r="236" spans="60:67" ht="17.25" customHeight="1">
      <c r="BH236" s="178">
        <v>2.33</v>
      </c>
      <c r="BK236" s="4">
        <v>2554</v>
      </c>
      <c r="BL236" s="4">
        <v>891</v>
      </c>
      <c r="BM236" s="4">
        <v>378</v>
      </c>
      <c r="BN236" s="4">
        <v>98</v>
      </c>
      <c r="BO236" s="4">
        <v>34</v>
      </c>
    </row>
    <row r="237" spans="60:67" ht="17.25" customHeight="1">
      <c r="BH237" s="178">
        <v>2.34</v>
      </c>
      <c r="BK237" s="4">
        <v>2575</v>
      </c>
      <c r="BL237" s="4">
        <v>903</v>
      </c>
      <c r="BM237" s="4">
        <v>383</v>
      </c>
      <c r="BN237" s="4">
        <v>99</v>
      </c>
      <c r="BO237" s="4">
        <v>34</v>
      </c>
    </row>
    <row r="238" spans="60:67" ht="17.25" customHeight="1">
      <c r="BH238" s="178">
        <v>2.35</v>
      </c>
      <c r="BK238" s="4">
        <v>2595</v>
      </c>
      <c r="BL238" s="4">
        <v>903</v>
      </c>
      <c r="BM238" s="4">
        <v>383</v>
      </c>
      <c r="BN238" s="4">
        <v>99</v>
      </c>
      <c r="BO238" s="4">
        <v>34</v>
      </c>
    </row>
    <row r="239" spans="60:67" ht="17.25" customHeight="1">
      <c r="BH239" s="178">
        <v>2.36</v>
      </c>
      <c r="BK239" s="4">
        <v>2616</v>
      </c>
      <c r="BL239" s="4">
        <v>915</v>
      </c>
      <c r="BM239" s="4">
        <v>387</v>
      </c>
      <c r="BN239" s="4">
        <v>100</v>
      </c>
      <c r="BO239" s="4">
        <v>35</v>
      </c>
    </row>
    <row r="240" spans="60:67" ht="17.25" customHeight="1">
      <c r="BH240" s="178">
        <v>2.37</v>
      </c>
      <c r="BK240" s="4">
        <v>2636</v>
      </c>
      <c r="BL240" s="4">
        <v>915</v>
      </c>
      <c r="BM240" s="4">
        <v>387</v>
      </c>
      <c r="BN240" s="4">
        <v>100</v>
      </c>
      <c r="BO240" s="4">
        <v>35</v>
      </c>
    </row>
    <row r="241" spans="60:67" ht="17.25" customHeight="1">
      <c r="BH241" s="178">
        <v>2.38</v>
      </c>
      <c r="BK241" s="4">
        <v>2657</v>
      </c>
      <c r="BL241" s="4">
        <v>927</v>
      </c>
      <c r="BM241" s="4">
        <v>392</v>
      </c>
      <c r="BN241" s="4">
        <v>101</v>
      </c>
      <c r="BO241" s="4">
        <v>35</v>
      </c>
    </row>
    <row r="242" spans="60:67" ht="17.25" customHeight="1">
      <c r="BH242" s="178">
        <v>2.39</v>
      </c>
      <c r="BK242" s="4">
        <v>2677</v>
      </c>
      <c r="BL242" s="4">
        <v>938</v>
      </c>
      <c r="BM242" s="4">
        <v>397</v>
      </c>
      <c r="BN242" s="4">
        <v>103</v>
      </c>
      <c r="BO242" s="4">
        <v>36</v>
      </c>
    </row>
    <row r="243" spans="60:67" ht="17.25" customHeight="1">
      <c r="BH243" s="178">
        <v>2.4</v>
      </c>
      <c r="BK243" s="4">
        <v>2698</v>
      </c>
      <c r="BL243" s="4">
        <v>938</v>
      </c>
      <c r="BM243" s="4">
        <v>397</v>
      </c>
      <c r="BN243" s="4">
        <v>103</v>
      </c>
      <c r="BO243" s="4">
        <v>36</v>
      </c>
    </row>
    <row r="244" spans="60:67" ht="17.25" customHeight="1">
      <c r="BH244" s="178">
        <v>2.41</v>
      </c>
      <c r="BK244" s="4">
        <v>2719</v>
      </c>
      <c r="BL244" s="4">
        <v>950</v>
      </c>
      <c r="BM244" s="4">
        <v>402</v>
      </c>
      <c r="BN244" s="4">
        <v>104</v>
      </c>
      <c r="BO244" s="4">
        <v>36</v>
      </c>
    </row>
    <row r="245" spans="60:67" ht="17.25" customHeight="1">
      <c r="BH245" s="178">
        <v>2.42</v>
      </c>
      <c r="BK245" s="4">
        <v>2740</v>
      </c>
      <c r="BL245" s="4">
        <v>950</v>
      </c>
      <c r="BM245" s="4">
        <v>402</v>
      </c>
      <c r="BN245" s="4">
        <v>104</v>
      </c>
      <c r="BO245" s="4">
        <v>36</v>
      </c>
    </row>
    <row r="246" spans="60:67" ht="17.25" customHeight="1">
      <c r="BH246" s="178">
        <v>2.4300000000000002</v>
      </c>
      <c r="BK246" s="4">
        <v>2761</v>
      </c>
      <c r="BL246" s="4">
        <v>962</v>
      </c>
      <c r="BM246" s="4">
        <v>407</v>
      </c>
      <c r="BN246" s="4">
        <v>105</v>
      </c>
      <c r="BO246" s="4">
        <v>37</v>
      </c>
    </row>
    <row r="247" spans="60:67" ht="17.25" customHeight="1">
      <c r="BH247" s="178">
        <v>2.44</v>
      </c>
      <c r="BK247" s="4">
        <v>2782</v>
      </c>
      <c r="BL247" s="4">
        <v>974</v>
      </c>
      <c r="BM247" s="4">
        <v>412</v>
      </c>
      <c r="BN247" s="4">
        <v>106</v>
      </c>
      <c r="BO247" s="4">
        <v>37</v>
      </c>
    </row>
    <row r="248" spans="60:67" ht="17.25" customHeight="1">
      <c r="BH248" s="178">
        <v>2.4500000000000002</v>
      </c>
      <c r="BK248" s="4">
        <v>2803</v>
      </c>
      <c r="BL248" s="4">
        <v>974</v>
      </c>
      <c r="BM248" s="4">
        <v>412</v>
      </c>
      <c r="BN248" s="4">
        <v>106</v>
      </c>
      <c r="BO248" s="4">
        <v>37</v>
      </c>
    </row>
    <row r="249" spans="60:67" ht="17.25" customHeight="1">
      <c r="BH249" s="178">
        <v>2.46</v>
      </c>
      <c r="BK249" s="4">
        <v>2824</v>
      </c>
      <c r="BL249" s="4">
        <v>987</v>
      </c>
      <c r="BM249" s="4">
        <v>418</v>
      </c>
      <c r="BN249" s="4">
        <v>108</v>
      </c>
      <c r="BO249" s="4">
        <v>37</v>
      </c>
    </row>
    <row r="250" spans="60:67" ht="17.25" customHeight="1">
      <c r="BH250" s="178">
        <v>2.4700000000000002</v>
      </c>
      <c r="BK250" s="4">
        <v>2845</v>
      </c>
      <c r="BL250" s="4">
        <v>987</v>
      </c>
      <c r="BM250" s="4">
        <v>418</v>
      </c>
      <c r="BN250" s="4">
        <v>108</v>
      </c>
      <c r="BO250" s="4">
        <v>37</v>
      </c>
    </row>
    <row r="251" spans="60:67" ht="17.25" customHeight="1">
      <c r="BH251" s="178">
        <v>2.48</v>
      </c>
      <c r="BK251" s="4">
        <v>2867</v>
      </c>
      <c r="BL251" s="4">
        <v>999</v>
      </c>
      <c r="BM251" s="4">
        <v>423</v>
      </c>
      <c r="BN251" s="4">
        <v>109</v>
      </c>
      <c r="BO251" s="4">
        <v>38</v>
      </c>
    </row>
    <row r="252" spans="60:67" ht="17.25" customHeight="1">
      <c r="BH252" s="178">
        <v>2.4900000000000002</v>
      </c>
      <c r="BK252" s="4">
        <v>2888</v>
      </c>
      <c r="BL252" s="4">
        <v>1011</v>
      </c>
      <c r="BM252" s="4">
        <v>428</v>
      </c>
      <c r="BN252" s="4">
        <v>110</v>
      </c>
      <c r="BO252" s="4">
        <v>38</v>
      </c>
    </row>
    <row r="253" spans="60:67" ht="17.25" customHeight="1">
      <c r="BH253" s="178">
        <v>2.5</v>
      </c>
      <c r="BK253" s="4">
        <v>2910</v>
      </c>
      <c r="BL253" s="4">
        <v>1011</v>
      </c>
      <c r="BM253" s="4">
        <v>428</v>
      </c>
      <c r="BN253" s="4">
        <v>110</v>
      </c>
      <c r="BO253" s="4">
        <v>38</v>
      </c>
    </row>
    <row r="254" spans="60:67" ht="17.25" customHeight="1">
      <c r="BH254" s="178">
        <v>2.5099999999999998</v>
      </c>
      <c r="BK254" s="4">
        <v>2931</v>
      </c>
      <c r="BL254" s="4">
        <v>1024</v>
      </c>
      <c r="BM254" s="4">
        <v>433</v>
      </c>
      <c r="BN254" s="4">
        <v>112</v>
      </c>
      <c r="BO254" s="4">
        <v>39</v>
      </c>
    </row>
    <row r="255" spans="60:67" ht="17.25" customHeight="1">
      <c r="BH255" s="178">
        <v>2.52</v>
      </c>
      <c r="BK255" s="4">
        <v>2953</v>
      </c>
      <c r="BL255" s="4">
        <v>1024</v>
      </c>
      <c r="BM255" s="4">
        <v>433</v>
      </c>
      <c r="BN255" s="4">
        <v>112</v>
      </c>
      <c r="BO255" s="4">
        <v>39</v>
      </c>
    </row>
    <row r="256" spans="60:67" ht="17.25" customHeight="1">
      <c r="BH256" s="178">
        <v>2.5299999999999998</v>
      </c>
      <c r="BK256" s="4">
        <v>2975</v>
      </c>
      <c r="BL256" s="4">
        <v>1036</v>
      </c>
      <c r="BM256" s="4">
        <v>438</v>
      </c>
      <c r="BN256" s="4">
        <v>113</v>
      </c>
      <c r="BO256" s="4">
        <v>39</v>
      </c>
    </row>
    <row r="257" spans="60:67" ht="17.25" customHeight="1">
      <c r="BH257" s="178">
        <v>2.54</v>
      </c>
      <c r="BK257" s="4">
        <v>2996</v>
      </c>
      <c r="BL257" s="4">
        <v>1048</v>
      </c>
      <c r="BM257" s="4">
        <v>444</v>
      </c>
      <c r="BN257" s="4">
        <v>114</v>
      </c>
      <c r="BO257" s="4">
        <v>40</v>
      </c>
    </row>
    <row r="258" spans="60:67" ht="17.25" customHeight="1">
      <c r="BH258" s="178">
        <v>2.5499999999999998</v>
      </c>
      <c r="BK258" s="4">
        <v>3018</v>
      </c>
      <c r="BL258" s="4">
        <v>1048</v>
      </c>
      <c r="BM258" s="4">
        <v>444</v>
      </c>
      <c r="BN258" s="4">
        <v>114</v>
      </c>
      <c r="BO258" s="4">
        <v>40</v>
      </c>
    </row>
    <row r="259" spans="60:67" ht="17.25" customHeight="1">
      <c r="BH259" s="178">
        <v>2.56</v>
      </c>
      <c r="BK259" s="4">
        <v>3040</v>
      </c>
      <c r="BL259" s="4">
        <v>1061</v>
      </c>
      <c r="BM259" s="4">
        <v>449</v>
      </c>
      <c r="BN259" s="4">
        <v>116</v>
      </c>
      <c r="BO259" s="4">
        <v>40</v>
      </c>
    </row>
    <row r="260" spans="60:67" ht="17.25" customHeight="1">
      <c r="BH260" s="178">
        <v>2.57</v>
      </c>
      <c r="BK260" s="4">
        <v>3062</v>
      </c>
      <c r="BL260" s="4">
        <v>1061</v>
      </c>
      <c r="BM260" s="4">
        <v>449</v>
      </c>
      <c r="BN260" s="4">
        <v>116</v>
      </c>
      <c r="BO260" s="4">
        <v>40</v>
      </c>
    </row>
    <row r="261" spans="60:67" ht="17.25" customHeight="1">
      <c r="BH261" s="178">
        <v>2.58</v>
      </c>
      <c r="BK261" s="4">
        <v>3084</v>
      </c>
      <c r="BL261" s="4">
        <v>1074</v>
      </c>
      <c r="BM261" s="4">
        <v>454</v>
      </c>
      <c r="BN261" s="4">
        <v>117</v>
      </c>
      <c r="BO261" s="4">
        <v>41</v>
      </c>
    </row>
    <row r="262" spans="60:67" ht="17.25" customHeight="1">
      <c r="BH262" s="178">
        <v>2.59</v>
      </c>
      <c r="BK262" s="4">
        <v>3106</v>
      </c>
      <c r="BL262" s="4">
        <v>1086</v>
      </c>
      <c r="BM262" s="4">
        <v>459</v>
      </c>
      <c r="BN262" s="4">
        <v>118</v>
      </c>
      <c r="BO262" s="4">
        <v>41</v>
      </c>
    </row>
    <row r="263" spans="60:67" ht="17.25" customHeight="1">
      <c r="BH263" s="178">
        <v>2.6</v>
      </c>
      <c r="BK263" s="4">
        <v>3129</v>
      </c>
      <c r="BL263" s="4">
        <v>1086</v>
      </c>
      <c r="BM263" s="4">
        <v>459</v>
      </c>
      <c r="BN263" s="4">
        <v>118</v>
      </c>
      <c r="BO263" s="4">
        <v>41</v>
      </c>
    </row>
    <row r="264" spans="60:67" ht="17.25" customHeight="1">
      <c r="BH264" s="178">
        <v>2.61</v>
      </c>
      <c r="BK264" s="4">
        <v>3151</v>
      </c>
      <c r="BL264" s="4">
        <v>1099</v>
      </c>
      <c r="BM264" s="4">
        <v>465</v>
      </c>
      <c r="BN264" s="4">
        <v>120</v>
      </c>
      <c r="BO264" s="4">
        <v>42</v>
      </c>
    </row>
    <row r="265" spans="60:67" ht="17.25" customHeight="1">
      <c r="BH265" s="178">
        <v>2.62</v>
      </c>
      <c r="BK265" s="4">
        <v>3173</v>
      </c>
      <c r="BL265" s="4">
        <v>1099</v>
      </c>
      <c r="BM265" s="4">
        <v>465</v>
      </c>
      <c r="BN265" s="4">
        <v>120</v>
      </c>
      <c r="BO265" s="4">
        <v>42</v>
      </c>
    </row>
    <row r="266" spans="60:67" ht="17.25" customHeight="1">
      <c r="BH266" s="178">
        <v>2.63</v>
      </c>
      <c r="BK266" s="4">
        <v>3196</v>
      </c>
      <c r="BL266" s="4">
        <v>1112</v>
      </c>
      <c r="BM266" s="4">
        <v>470</v>
      </c>
      <c r="BN266" s="4">
        <v>121</v>
      </c>
      <c r="BO266" s="4">
        <v>42</v>
      </c>
    </row>
    <row r="267" spans="60:67" ht="17.25" customHeight="1">
      <c r="BH267" s="178">
        <v>2.64</v>
      </c>
      <c r="BK267" s="4">
        <v>3218</v>
      </c>
      <c r="BL267" s="4">
        <v>1125</v>
      </c>
      <c r="BM267" s="4">
        <v>476</v>
      </c>
      <c r="BN267" s="4">
        <v>122</v>
      </c>
      <c r="BO267" s="4">
        <v>43</v>
      </c>
    </row>
    <row r="268" spans="60:67" ht="17.25" customHeight="1">
      <c r="BH268" s="178">
        <v>2.65</v>
      </c>
      <c r="BK268" s="4">
        <v>3241</v>
      </c>
      <c r="BL268" s="4">
        <v>1125</v>
      </c>
      <c r="BM268" s="4">
        <v>476</v>
      </c>
      <c r="BN268" s="4">
        <v>122</v>
      </c>
      <c r="BO268" s="4">
        <v>43</v>
      </c>
    </row>
    <row r="269" spans="60:67" ht="17.25" customHeight="1">
      <c r="BH269" s="178">
        <v>2.66</v>
      </c>
      <c r="BK269" s="4">
        <v>3264</v>
      </c>
      <c r="BL269" s="4">
        <v>1138</v>
      </c>
      <c r="BM269" s="4">
        <v>481</v>
      </c>
      <c r="BN269" s="4">
        <v>124</v>
      </c>
      <c r="BO269" s="4">
        <v>43</v>
      </c>
    </row>
    <row r="270" spans="60:67" ht="17.25" customHeight="1">
      <c r="BH270" s="178">
        <v>2.67</v>
      </c>
      <c r="BK270" s="4">
        <v>3287</v>
      </c>
      <c r="BL270" s="4">
        <v>1138</v>
      </c>
      <c r="BM270" s="4">
        <v>481</v>
      </c>
      <c r="BN270" s="4">
        <v>124</v>
      </c>
      <c r="BO270" s="4">
        <v>43</v>
      </c>
    </row>
    <row r="271" spans="60:67" ht="17.25" customHeight="1">
      <c r="BH271" s="178">
        <v>2.68</v>
      </c>
      <c r="BK271" s="4">
        <v>3309</v>
      </c>
      <c r="BL271" s="4">
        <v>1151</v>
      </c>
      <c r="BM271" s="4">
        <v>487</v>
      </c>
      <c r="BN271" s="4">
        <v>125</v>
      </c>
      <c r="BO271" s="4">
        <v>44</v>
      </c>
    </row>
    <row r="272" spans="60:67" ht="17.25" customHeight="1">
      <c r="BH272" s="178">
        <v>2.69</v>
      </c>
      <c r="BK272" s="4">
        <v>3332</v>
      </c>
      <c r="BL272" s="4">
        <v>1164</v>
      </c>
      <c r="BM272" s="4">
        <v>492</v>
      </c>
      <c r="BN272" s="4">
        <v>127</v>
      </c>
      <c r="BO272" s="4">
        <v>44</v>
      </c>
    </row>
    <row r="273" spans="60:67" ht="17.25" customHeight="1">
      <c r="BH273" s="178">
        <v>2.7</v>
      </c>
      <c r="BK273" s="4">
        <v>3355</v>
      </c>
      <c r="BL273" s="4">
        <v>1164</v>
      </c>
      <c r="BM273" s="4">
        <v>492</v>
      </c>
      <c r="BN273" s="4">
        <v>127</v>
      </c>
      <c r="BO273" s="4">
        <v>44</v>
      </c>
    </row>
    <row r="274" spans="60:67" ht="17.25" customHeight="1">
      <c r="BH274" s="178">
        <v>2.71</v>
      </c>
      <c r="BK274" s="4">
        <v>3378</v>
      </c>
      <c r="BL274" s="4">
        <v>1177</v>
      </c>
      <c r="BM274" s="4">
        <v>498</v>
      </c>
      <c r="BN274" s="4">
        <v>128</v>
      </c>
      <c r="BO274" s="4">
        <v>44</v>
      </c>
    </row>
    <row r="275" spans="60:67" ht="17.25" customHeight="1">
      <c r="BH275" s="178">
        <v>2.72</v>
      </c>
      <c r="BK275" s="4">
        <v>3402</v>
      </c>
      <c r="BL275" s="4">
        <v>1177</v>
      </c>
      <c r="BM275" s="4">
        <v>498</v>
      </c>
      <c r="BN275" s="4">
        <v>128</v>
      </c>
      <c r="BO275" s="4">
        <v>44</v>
      </c>
    </row>
    <row r="276" spans="60:67" ht="17.25" customHeight="1">
      <c r="BH276" s="178">
        <v>2.73</v>
      </c>
      <c r="BK276" s="4">
        <v>3425</v>
      </c>
      <c r="BL276" s="4">
        <v>1191</v>
      </c>
      <c r="BM276" s="4">
        <v>503</v>
      </c>
      <c r="BN276" s="4">
        <v>129</v>
      </c>
      <c r="BO276" s="4">
        <v>45</v>
      </c>
    </row>
    <row r="277" spans="60:67" ht="17.25" customHeight="1">
      <c r="BH277" s="178">
        <v>2.74</v>
      </c>
      <c r="BK277" s="4">
        <v>3448</v>
      </c>
      <c r="BL277" s="4">
        <v>1204</v>
      </c>
      <c r="BM277" s="4">
        <v>509</v>
      </c>
      <c r="BN277" s="4">
        <v>131</v>
      </c>
      <c r="BO277" s="4">
        <v>45</v>
      </c>
    </row>
    <row r="278" spans="60:67" ht="17.25" customHeight="1">
      <c r="BH278" s="178">
        <v>2.75</v>
      </c>
      <c r="BK278" s="4">
        <v>3471</v>
      </c>
      <c r="BL278" s="4">
        <v>1204</v>
      </c>
      <c r="BM278" s="4">
        <v>509</v>
      </c>
      <c r="BN278" s="4">
        <v>131</v>
      </c>
      <c r="BO278" s="4">
        <v>45</v>
      </c>
    </row>
    <row r="279" spans="60:67" ht="17.25" customHeight="1">
      <c r="BH279" s="178">
        <v>2.76</v>
      </c>
      <c r="BK279" s="4">
        <v>3495</v>
      </c>
      <c r="BL279" s="4">
        <v>1218</v>
      </c>
      <c r="BM279" s="4">
        <v>514</v>
      </c>
      <c r="BN279" s="4">
        <v>132</v>
      </c>
      <c r="BO279" s="4">
        <v>46</v>
      </c>
    </row>
    <row r="280" spans="60:67" ht="17.25" customHeight="1">
      <c r="BH280" s="178">
        <v>2.77</v>
      </c>
      <c r="BK280" s="4">
        <v>3518</v>
      </c>
      <c r="BL280" s="4">
        <v>1218</v>
      </c>
      <c r="BM280" s="4">
        <v>514</v>
      </c>
      <c r="BN280" s="4">
        <v>132</v>
      </c>
      <c r="BO280" s="4">
        <v>46</v>
      </c>
    </row>
    <row r="281" spans="60:67" ht="17.25" customHeight="1">
      <c r="BH281" s="178">
        <v>2.78</v>
      </c>
      <c r="BK281" s="4">
        <v>3542</v>
      </c>
      <c r="BL281" s="4">
        <v>1231</v>
      </c>
      <c r="BM281" s="4">
        <v>520</v>
      </c>
      <c r="BN281" s="4">
        <v>134</v>
      </c>
      <c r="BO281" s="4">
        <v>46</v>
      </c>
    </row>
    <row r="282" spans="60:67" ht="17.25" customHeight="1">
      <c r="BH282" s="178">
        <v>2.79</v>
      </c>
      <c r="BK282" s="4">
        <v>3566</v>
      </c>
      <c r="BL282" s="4">
        <v>1245</v>
      </c>
      <c r="BM282" s="4">
        <v>526</v>
      </c>
      <c r="BN282" s="4">
        <v>135</v>
      </c>
      <c r="BO282" s="4">
        <v>47</v>
      </c>
    </row>
    <row r="283" spans="60:67" ht="17.25" customHeight="1">
      <c r="BH283" s="178">
        <v>2.8</v>
      </c>
      <c r="BK283" s="4">
        <v>3583</v>
      </c>
      <c r="BL283" s="4">
        <v>1245</v>
      </c>
      <c r="BM283" s="4">
        <v>526</v>
      </c>
      <c r="BN283" s="4">
        <v>135</v>
      </c>
      <c r="BO283" s="4">
        <v>47</v>
      </c>
    </row>
    <row r="284" spans="60:67" ht="17.25" customHeight="1">
      <c r="BH284" s="178">
        <v>2.81</v>
      </c>
      <c r="BK284" s="4">
        <v>3613</v>
      </c>
      <c r="BL284" s="4">
        <v>1258</v>
      </c>
      <c r="BM284" s="4">
        <v>531</v>
      </c>
      <c r="BN284" s="4">
        <v>137</v>
      </c>
      <c r="BO284" s="4">
        <v>47</v>
      </c>
    </row>
    <row r="285" spans="60:67" ht="17.25" customHeight="1">
      <c r="BH285" s="178">
        <v>2.82</v>
      </c>
      <c r="BK285" s="4">
        <v>3637</v>
      </c>
      <c r="BL285" s="4">
        <v>1258</v>
      </c>
      <c r="BM285" s="4">
        <v>531</v>
      </c>
      <c r="BN285" s="4">
        <v>137</v>
      </c>
      <c r="BO285" s="4">
        <v>47</v>
      </c>
    </row>
    <row r="286" spans="60:67" ht="17.25" customHeight="1">
      <c r="BH286" s="178">
        <v>2.83</v>
      </c>
      <c r="BK286" s="4">
        <v>3661</v>
      </c>
      <c r="BL286" s="4">
        <v>1272</v>
      </c>
      <c r="BM286" s="4">
        <v>537</v>
      </c>
      <c r="BN286" s="4">
        <v>138</v>
      </c>
      <c r="BO286" s="4">
        <v>48</v>
      </c>
    </row>
    <row r="287" spans="60:67" ht="17.25" customHeight="1">
      <c r="BH287" s="178">
        <v>2.84</v>
      </c>
      <c r="BK287" s="4">
        <v>3685</v>
      </c>
      <c r="BL287" s="4">
        <v>1286</v>
      </c>
      <c r="BM287" s="4">
        <v>543</v>
      </c>
      <c r="BN287" s="4">
        <v>139</v>
      </c>
      <c r="BO287" s="4">
        <v>48</v>
      </c>
    </row>
    <row r="288" spans="60:67" ht="17.25" customHeight="1">
      <c r="BH288" s="178">
        <v>2.85</v>
      </c>
      <c r="BK288" s="4">
        <v>3709</v>
      </c>
      <c r="BL288" s="4">
        <v>1286</v>
      </c>
      <c r="BM288" s="4">
        <v>543</v>
      </c>
      <c r="BN288" s="4">
        <v>139</v>
      </c>
      <c r="BO288" s="4">
        <v>48</v>
      </c>
    </row>
    <row r="289" spans="60:67" ht="17.25" customHeight="1">
      <c r="BH289" s="178">
        <v>2.86</v>
      </c>
      <c r="BK289" s="4">
        <v>3734</v>
      </c>
      <c r="BL289" s="4">
        <v>1300</v>
      </c>
      <c r="BM289" s="4">
        <v>549</v>
      </c>
      <c r="BN289" s="4">
        <v>141</v>
      </c>
      <c r="BO289" s="4">
        <v>49</v>
      </c>
    </row>
    <row r="290" spans="60:67" ht="17.25" customHeight="1">
      <c r="BH290" s="178">
        <v>2.87</v>
      </c>
      <c r="BK290" s="4">
        <v>3758</v>
      </c>
      <c r="BL290" s="4">
        <v>1300</v>
      </c>
      <c r="BM290" s="4">
        <v>549</v>
      </c>
      <c r="BN290" s="4">
        <v>141</v>
      </c>
      <c r="BO290" s="4">
        <v>49</v>
      </c>
    </row>
    <row r="291" spans="60:67" ht="17.25" customHeight="1">
      <c r="BH291" s="178">
        <v>2.88</v>
      </c>
      <c r="BK291" s="4">
        <v>3782</v>
      </c>
      <c r="BL291" s="4">
        <v>1313</v>
      </c>
      <c r="BM291" s="4">
        <v>555</v>
      </c>
      <c r="BN291" s="4">
        <v>142</v>
      </c>
      <c r="BO291" s="4">
        <v>49</v>
      </c>
    </row>
    <row r="292" spans="60:67" ht="17.25" customHeight="1">
      <c r="BH292" s="178">
        <v>2.89</v>
      </c>
      <c r="BK292" s="4">
        <v>3807</v>
      </c>
      <c r="BL292" s="4">
        <v>1327</v>
      </c>
      <c r="BM292" s="4">
        <v>560</v>
      </c>
      <c r="BN292" s="4">
        <v>144</v>
      </c>
      <c r="BO292" s="4">
        <v>50</v>
      </c>
    </row>
    <row r="293" spans="60:67" ht="17.25" customHeight="1">
      <c r="BH293" s="178">
        <v>2.9</v>
      </c>
      <c r="BK293" s="4">
        <v>3831</v>
      </c>
      <c r="BL293" s="4">
        <v>1327</v>
      </c>
      <c r="BM293" s="4">
        <v>560</v>
      </c>
      <c r="BN293" s="4">
        <v>144</v>
      </c>
      <c r="BO293" s="4">
        <v>50</v>
      </c>
    </row>
    <row r="294" spans="60:67" ht="17.25" customHeight="1">
      <c r="BH294" s="178">
        <v>2.91</v>
      </c>
      <c r="BK294" s="4">
        <v>3856</v>
      </c>
      <c r="BL294" s="4">
        <v>1342</v>
      </c>
      <c r="BM294" s="4">
        <v>566</v>
      </c>
      <c r="BN294" s="4">
        <v>145</v>
      </c>
      <c r="BO294" s="4">
        <v>50</v>
      </c>
    </row>
    <row r="295" spans="60:67" ht="17.25" customHeight="1">
      <c r="BH295" s="178">
        <v>2.92</v>
      </c>
      <c r="BK295" s="4">
        <v>3880</v>
      </c>
      <c r="BL295" s="4">
        <v>1342</v>
      </c>
      <c r="BM295" s="4">
        <v>566</v>
      </c>
      <c r="BN295" s="4">
        <v>145</v>
      </c>
      <c r="BO295" s="4">
        <v>50</v>
      </c>
    </row>
    <row r="296" spans="60:67" ht="17.25" customHeight="1">
      <c r="BH296" s="178">
        <v>2.93</v>
      </c>
      <c r="BK296" s="4">
        <v>3905</v>
      </c>
      <c r="BL296" s="4">
        <v>1356</v>
      </c>
      <c r="BM296" s="4">
        <v>572</v>
      </c>
      <c r="BN296" s="4">
        <v>147</v>
      </c>
      <c r="BO296" s="4">
        <v>51</v>
      </c>
    </row>
    <row r="297" spans="60:67" ht="17.25" customHeight="1">
      <c r="BH297" s="178">
        <v>2.94</v>
      </c>
      <c r="BK297" s="4">
        <v>3930</v>
      </c>
      <c r="BL297" s="4">
        <v>1370</v>
      </c>
      <c r="BM297" s="4">
        <v>578</v>
      </c>
      <c r="BN297" s="4">
        <v>148</v>
      </c>
      <c r="BO297" s="4">
        <v>51</v>
      </c>
    </row>
    <row r="298" spans="60:67" ht="17.25" customHeight="1">
      <c r="BH298" s="178">
        <v>2.95</v>
      </c>
      <c r="BK298" s="4">
        <v>3955</v>
      </c>
      <c r="BL298" s="4">
        <v>1370</v>
      </c>
      <c r="BM298" s="4">
        <v>578</v>
      </c>
      <c r="BN298" s="4">
        <v>148</v>
      </c>
      <c r="BO298" s="4">
        <v>51</v>
      </c>
    </row>
    <row r="299" spans="60:67" ht="17.25" customHeight="1">
      <c r="BH299" s="178">
        <v>2.96</v>
      </c>
      <c r="BK299" s="4">
        <v>3980</v>
      </c>
      <c r="BL299" s="4">
        <v>1384</v>
      </c>
      <c r="BM299" s="4">
        <v>584</v>
      </c>
      <c r="BN299" s="4">
        <v>150</v>
      </c>
      <c r="BO299" s="4">
        <v>52</v>
      </c>
    </row>
    <row r="300" spans="60:67" ht="17.25" customHeight="1">
      <c r="BH300" s="178">
        <v>2.97</v>
      </c>
      <c r="BK300" s="4">
        <v>4005</v>
      </c>
      <c r="BL300" s="4">
        <v>1384</v>
      </c>
      <c r="BM300" s="4">
        <v>584</v>
      </c>
      <c r="BN300" s="4">
        <v>150</v>
      </c>
      <c r="BO300" s="4">
        <v>52</v>
      </c>
    </row>
    <row r="301" spans="60:67" ht="17.25" customHeight="1">
      <c r="BH301" s="178">
        <v>2.98</v>
      </c>
      <c r="BK301" s="4">
        <v>4030</v>
      </c>
      <c r="BL301" s="4">
        <v>1398</v>
      </c>
      <c r="BM301" s="4">
        <v>590</v>
      </c>
      <c r="BN301" s="4">
        <v>151</v>
      </c>
      <c r="BO301" s="4">
        <v>53</v>
      </c>
    </row>
    <row r="302" spans="60:67" ht="17.25" customHeight="1">
      <c r="BH302" s="178">
        <v>2.99</v>
      </c>
      <c r="BK302" s="4">
        <v>4055</v>
      </c>
      <c r="BL302" s="4">
        <v>1413</v>
      </c>
      <c r="BM302" s="4">
        <v>596</v>
      </c>
      <c r="BN302" s="4">
        <v>153</v>
      </c>
      <c r="BO302" s="4">
        <v>53</v>
      </c>
    </row>
    <row r="303" spans="60:67" ht="17.25" customHeight="1">
      <c r="BH303" s="178">
        <v>3</v>
      </c>
      <c r="BK303" s="4">
        <v>4080</v>
      </c>
      <c r="BL303" s="4">
        <v>1413</v>
      </c>
      <c r="BM303" s="4">
        <v>596</v>
      </c>
      <c r="BN303" s="4">
        <v>153</v>
      </c>
      <c r="BO303" s="4">
        <v>53</v>
      </c>
    </row>
    <row r="304" spans="60:67" ht="17.25" customHeight="1">
      <c r="BH304" s="178">
        <v>3.1</v>
      </c>
      <c r="BK304" s="4">
        <v>4337</v>
      </c>
      <c r="BL304" s="4">
        <v>1502</v>
      </c>
      <c r="BM304" s="4">
        <v>663</v>
      </c>
      <c r="BN304" s="4">
        <v>161</v>
      </c>
      <c r="BO304" s="4">
        <v>56</v>
      </c>
    </row>
    <row r="305" spans="60:67" ht="17.25" customHeight="1">
      <c r="BH305" s="178">
        <v>3.2</v>
      </c>
      <c r="BK305" s="4">
        <v>4601</v>
      </c>
      <c r="BL305" s="4">
        <v>1593</v>
      </c>
      <c r="BM305" s="4">
        <v>671</v>
      </c>
      <c r="BN305" s="4">
        <v>172</v>
      </c>
      <c r="BO305" s="4">
        <v>60</v>
      </c>
    </row>
    <row r="306" spans="60:67" ht="17.25" customHeight="1">
      <c r="BH306" s="178">
        <v>3.3</v>
      </c>
      <c r="BK306" s="4">
        <v>4873</v>
      </c>
      <c r="BL306" s="4">
        <v>1686</v>
      </c>
      <c r="BM306" s="4">
        <v>710</v>
      </c>
      <c r="BN306" s="4">
        <v>182</v>
      </c>
      <c r="BO306" s="4">
        <v>63</v>
      </c>
    </row>
    <row r="307" spans="60:67" ht="17.25" customHeight="1">
      <c r="BH307" s="178">
        <v>3.4</v>
      </c>
      <c r="BK307" s="4">
        <v>5152</v>
      </c>
      <c r="BL307" s="4">
        <v>1781</v>
      </c>
      <c r="BM307" s="4">
        <v>750</v>
      </c>
      <c r="BN307" s="4">
        <v>292</v>
      </c>
      <c r="BO307" s="4">
        <v>66</v>
      </c>
    </row>
    <row r="308" spans="60:67" ht="17.25" customHeight="1">
      <c r="BH308" s="178">
        <v>3.5</v>
      </c>
      <c r="BK308" s="4">
        <v>5438</v>
      </c>
      <c r="BL308" s="4">
        <v>1879</v>
      </c>
      <c r="BM308" s="4">
        <v>791</v>
      </c>
      <c r="BN308" s="4">
        <v>202</v>
      </c>
      <c r="BO308" s="4">
        <v>70</v>
      </c>
    </row>
    <row r="309" spans="60:67" ht="17.25" customHeight="1">
      <c r="BH309" s="178">
        <v>3.6</v>
      </c>
      <c r="BK309" s="4">
        <v>5732</v>
      </c>
      <c r="BL309" s="4">
        <v>1980</v>
      </c>
      <c r="BM309" s="4">
        <v>832</v>
      </c>
      <c r="BN309" s="4">
        <v>212</v>
      </c>
      <c r="BO309" s="4">
        <v>73</v>
      </c>
    </row>
    <row r="310" spans="60:67" ht="17.25" customHeight="1">
      <c r="BH310" s="178">
        <v>3.7</v>
      </c>
      <c r="BK310" s="4">
        <v>6033</v>
      </c>
      <c r="BL310" s="4">
        <v>2083</v>
      </c>
      <c r="BM310" s="4">
        <v>875</v>
      </c>
      <c r="BN310" s="4">
        <v>223</v>
      </c>
      <c r="BO310" s="4">
        <v>77</v>
      </c>
    </row>
    <row r="311" spans="60:67" ht="17.25" customHeight="1">
      <c r="BH311" s="178">
        <v>3.8</v>
      </c>
      <c r="BK311" s="4">
        <v>6342</v>
      </c>
      <c r="BL311" s="4">
        <v>2188</v>
      </c>
      <c r="BM311" s="4">
        <v>919</v>
      </c>
      <c r="BN311" s="4">
        <v>234</v>
      </c>
      <c r="BO311" s="4">
        <v>80</v>
      </c>
    </row>
    <row r="312" spans="60:67" ht="17.25" customHeight="1">
      <c r="BH312" s="178">
        <v>3.9</v>
      </c>
      <c r="BK312" s="4">
        <v>6658</v>
      </c>
      <c r="BL312" s="4">
        <v>2296</v>
      </c>
      <c r="BM312" s="4">
        <v>963</v>
      </c>
      <c r="BN312" s="4">
        <v>245</v>
      </c>
      <c r="BO312" s="4">
        <v>84</v>
      </c>
    </row>
    <row r="313" spans="60:67" ht="17.25" customHeight="1">
      <c r="BH313" s="178">
        <v>4</v>
      </c>
      <c r="BK313" s="4">
        <v>6981</v>
      </c>
      <c r="BL313" s="4">
        <v>2406</v>
      </c>
      <c r="BM313" s="4">
        <v>1010</v>
      </c>
      <c r="BN313" s="4">
        <v>257</v>
      </c>
      <c r="BO313" s="4">
        <v>88</v>
      </c>
    </row>
    <row r="314" spans="60:67" ht="17.25" customHeight="1">
      <c r="BH314" s="178">
        <v>4.0999999999999996</v>
      </c>
      <c r="BL314" s="4">
        <v>2519</v>
      </c>
      <c r="BM314" s="4">
        <v>1057</v>
      </c>
      <c r="BN314" s="4">
        <v>269</v>
      </c>
      <c r="BO314" s="4">
        <v>92</v>
      </c>
    </row>
    <row r="315" spans="60:67" ht="17.25" customHeight="1">
      <c r="BH315" s="178">
        <v>4.2</v>
      </c>
      <c r="BL315" s="4">
        <v>2634</v>
      </c>
      <c r="BM315" s="4">
        <v>1105</v>
      </c>
      <c r="BN315" s="4">
        <v>281</v>
      </c>
      <c r="BO315" s="4">
        <v>96</v>
      </c>
    </row>
    <row r="316" spans="60:67" ht="17.25" customHeight="1">
      <c r="BH316" s="178">
        <v>4.3</v>
      </c>
      <c r="BL316" s="4">
        <v>2752</v>
      </c>
      <c r="BM316" s="4">
        <v>1154</v>
      </c>
      <c r="BN316" s="4">
        <v>293</v>
      </c>
      <c r="BO316" s="4">
        <v>101</v>
      </c>
    </row>
    <row r="317" spans="60:67" ht="17.25" customHeight="1">
      <c r="BH317" s="178">
        <v>4.4000000000000004</v>
      </c>
      <c r="BL317" s="4">
        <v>2872</v>
      </c>
      <c r="BM317" s="4">
        <v>1203</v>
      </c>
      <c r="BN317" s="4">
        <v>306</v>
      </c>
      <c r="BO317" s="4">
        <v>105</v>
      </c>
    </row>
    <row r="318" spans="60:67" ht="17.25" customHeight="1">
      <c r="BH318" s="178">
        <v>4.5</v>
      </c>
      <c r="BL318" s="4">
        <v>2995</v>
      </c>
      <c r="BM318" s="4">
        <v>1254</v>
      </c>
      <c r="BN318" s="4">
        <v>318</v>
      </c>
      <c r="BO318" s="4">
        <v>109</v>
      </c>
    </row>
    <row r="319" spans="60:67" ht="17.25" customHeight="1">
      <c r="BH319" s="178">
        <v>4.5999999999999996</v>
      </c>
      <c r="BL319" s="4">
        <v>3120</v>
      </c>
      <c r="BM319" s="4">
        <v>1306</v>
      </c>
      <c r="BN319" s="4">
        <v>331</v>
      </c>
      <c r="BO319" s="4">
        <v>114</v>
      </c>
    </row>
    <row r="320" spans="60:67" ht="17.25" customHeight="1">
      <c r="BH320" s="178">
        <v>4.7</v>
      </c>
      <c r="BL320" s="4">
        <v>3248</v>
      </c>
      <c r="BM320" s="4">
        <v>1359</v>
      </c>
      <c r="BN320" s="4">
        <v>345</v>
      </c>
      <c r="BO320" s="4">
        <v>118</v>
      </c>
    </row>
    <row r="321" spans="60:67" ht="17.25" customHeight="1">
      <c r="BH321" s="178">
        <v>4.8</v>
      </c>
      <c r="BL321" s="4">
        <v>3378</v>
      </c>
      <c r="BM321" s="4">
        <v>1413</v>
      </c>
      <c r="BN321" s="4">
        <v>358</v>
      </c>
      <c r="BO321" s="4">
        <v>123</v>
      </c>
    </row>
    <row r="322" spans="60:67" ht="17.25" customHeight="1">
      <c r="BH322" s="178">
        <v>4.9000000000000004</v>
      </c>
      <c r="BL322" s="4">
        <v>3510</v>
      </c>
      <c r="BM322" s="4">
        <v>1468</v>
      </c>
      <c r="BN322" s="4">
        <v>372</v>
      </c>
      <c r="BO322" s="4">
        <v>128</v>
      </c>
    </row>
    <row r="323" spans="60:67" ht="17.25" customHeight="1">
      <c r="BH323" s="178">
        <v>5</v>
      </c>
      <c r="BL323" s="4">
        <v>3645</v>
      </c>
      <c r="BM323" s="4">
        <v>1524</v>
      </c>
      <c r="BN323" s="4">
        <v>386</v>
      </c>
      <c r="BO323" s="4">
        <v>132</v>
      </c>
    </row>
    <row r="324" spans="60:67" ht="17.25" customHeight="1">
      <c r="BH324" s="178">
        <v>5.0999999999999996</v>
      </c>
      <c r="BL324" s="4">
        <v>3782</v>
      </c>
      <c r="BM324" s="4">
        <v>1818</v>
      </c>
      <c r="BN324" s="4">
        <v>460</v>
      </c>
      <c r="BO324" s="4">
        <v>158</v>
      </c>
    </row>
    <row r="325" spans="60:67" ht="17.25" customHeight="1">
      <c r="BH325" s="178">
        <v>5.2</v>
      </c>
      <c r="BL325" s="4">
        <v>3922</v>
      </c>
      <c r="BM325" s="4">
        <v>1818</v>
      </c>
      <c r="BN325" s="4">
        <v>460</v>
      </c>
      <c r="BO325" s="4">
        <v>158</v>
      </c>
    </row>
    <row r="326" spans="60:67" ht="17.25" customHeight="1">
      <c r="BH326" s="178">
        <v>5.3</v>
      </c>
      <c r="BL326" s="4">
        <v>4064</v>
      </c>
      <c r="BM326" s="4">
        <v>1818</v>
      </c>
      <c r="BN326" s="4">
        <v>460</v>
      </c>
      <c r="BO326" s="4">
        <v>158</v>
      </c>
    </row>
    <row r="327" spans="60:67" ht="17.25" customHeight="1">
      <c r="BH327" s="178">
        <v>5.4</v>
      </c>
      <c r="BL327" s="4">
        <v>4208</v>
      </c>
      <c r="BM327" s="4">
        <v>1818</v>
      </c>
      <c r="BN327" s="4">
        <v>460</v>
      </c>
      <c r="BO327" s="4">
        <v>158</v>
      </c>
    </row>
    <row r="328" spans="60:67" ht="17.25" customHeight="1">
      <c r="BH328" s="178">
        <v>5.5</v>
      </c>
      <c r="BL328" s="4">
        <v>4355</v>
      </c>
      <c r="BM328" s="4">
        <v>1818</v>
      </c>
      <c r="BN328" s="4">
        <v>460</v>
      </c>
      <c r="BO328" s="4">
        <v>158</v>
      </c>
    </row>
    <row r="329" spans="60:67" ht="17.25" customHeight="1">
      <c r="BH329" s="178">
        <v>5.6</v>
      </c>
      <c r="BL329" s="4">
        <v>4505</v>
      </c>
      <c r="BM329" s="4">
        <v>2138</v>
      </c>
      <c r="BN329" s="4">
        <v>539</v>
      </c>
      <c r="BO329" s="4">
        <v>185</v>
      </c>
    </row>
    <row r="330" spans="60:67" ht="17.25" customHeight="1">
      <c r="BH330" s="178">
        <v>5.7</v>
      </c>
      <c r="BL330" s="4">
        <v>4657</v>
      </c>
      <c r="BM330" s="4">
        <v>2138</v>
      </c>
      <c r="BN330" s="4">
        <v>539</v>
      </c>
      <c r="BO330" s="4">
        <v>185</v>
      </c>
    </row>
    <row r="331" spans="60:67" ht="17.25" customHeight="1">
      <c r="BH331" s="178">
        <v>5.8</v>
      </c>
      <c r="BL331" s="4">
        <v>4811</v>
      </c>
      <c r="BM331" s="4">
        <v>2138</v>
      </c>
      <c r="BN331" s="4">
        <v>539</v>
      </c>
      <c r="BO331" s="4">
        <v>185</v>
      </c>
    </row>
    <row r="332" spans="60:67" ht="17.25" customHeight="1">
      <c r="BH332" s="178">
        <v>5.9</v>
      </c>
      <c r="BL332" s="4">
        <v>4967</v>
      </c>
      <c r="BM332" s="4">
        <v>2138</v>
      </c>
      <c r="BN332" s="4">
        <v>539</v>
      </c>
      <c r="BO332" s="4">
        <v>185</v>
      </c>
    </row>
    <row r="333" spans="60:67" ht="17.25" customHeight="1">
      <c r="BH333" s="178">
        <v>6</v>
      </c>
      <c r="BL333" s="4">
        <v>5126</v>
      </c>
      <c r="BM333" s="4">
        <v>2138</v>
      </c>
      <c r="BN333" s="4">
        <v>539</v>
      </c>
      <c r="BO333" s="4">
        <v>185</v>
      </c>
    </row>
    <row r="334" spans="60:67" ht="17.25" customHeight="1">
      <c r="BH334" s="178">
        <v>6.1</v>
      </c>
      <c r="BL334" s="4">
        <v>5288</v>
      </c>
      <c r="BM334" s="4">
        <v>2701</v>
      </c>
      <c r="BN334" s="4">
        <v>625</v>
      </c>
      <c r="BO334" s="4">
        <v>214</v>
      </c>
    </row>
    <row r="335" spans="60:67" ht="17.25" customHeight="1">
      <c r="BH335" s="178">
        <v>6.2</v>
      </c>
      <c r="BL335" s="4">
        <v>5452</v>
      </c>
      <c r="BM335" s="4">
        <v>2701</v>
      </c>
      <c r="BN335" s="4">
        <v>625</v>
      </c>
      <c r="BO335" s="4">
        <v>214</v>
      </c>
    </row>
    <row r="336" spans="60:67" ht="17.25" customHeight="1">
      <c r="BH336" s="178">
        <v>6.3</v>
      </c>
      <c r="BL336" s="4">
        <v>5618</v>
      </c>
      <c r="BM336" s="4">
        <v>2701</v>
      </c>
      <c r="BN336" s="4">
        <v>625</v>
      </c>
      <c r="BO336" s="4">
        <v>214</v>
      </c>
    </row>
    <row r="337" spans="60:67" ht="17.25" customHeight="1">
      <c r="BH337" s="178">
        <v>6.4</v>
      </c>
      <c r="BL337" s="4">
        <v>5786</v>
      </c>
      <c r="BM337" s="4">
        <v>2701</v>
      </c>
      <c r="BN337" s="4">
        <v>625</v>
      </c>
      <c r="BO337" s="4">
        <v>214</v>
      </c>
    </row>
    <row r="338" spans="60:67" ht="17.25" customHeight="1">
      <c r="BH338" s="178">
        <v>6.5</v>
      </c>
      <c r="BL338" s="4">
        <v>5957</v>
      </c>
      <c r="BM338" s="4">
        <v>2701</v>
      </c>
      <c r="BN338" s="4">
        <v>625</v>
      </c>
      <c r="BO338" s="4">
        <v>214</v>
      </c>
    </row>
    <row r="339" spans="60:67" ht="17.25" customHeight="1">
      <c r="BH339" s="178">
        <v>6.6</v>
      </c>
      <c r="BL339" s="4">
        <v>6131</v>
      </c>
      <c r="BM339" s="4">
        <v>2850</v>
      </c>
      <c r="BN339" s="4">
        <v>717</v>
      </c>
      <c r="BO339" s="4">
        <v>245</v>
      </c>
    </row>
    <row r="340" spans="60:67" ht="17.25" customHeight="1">
      <c r="BH340" s="178">
        <v>6.7</v>
      </c>
      <c r="BL340" s="4">
        <v>6307</v>
      </c>
      <c r="BM340" s="4">
        <v>2850</v>
      </c>
      <c r="BN340" s="4">
        <v>717</v>
      </c>
      <c r="BO340" s="4">
        <v>245</v>
      </c>
    </row>
    <row r="341" spans="60:67" ht="17.25" customHeight="1">
      <c r="BH341" s="178">
        <v>6.8</v>
      </c>
      <c r="BL341" s="4">
        <v>6485</v>
      </c>
      <c r="BM341" s="4">
        <v>2850</v>
      </c>
      <c r="BN341" s="4">
        <v>717</v>
      </c>
      <c r="BO341" s="4">
        <v>245</v>
      </c>
    </row>
    <row r="342" spans="60:67" ht="17.25" customHeight="1">
      <c r="BH342" s="178">
        <v>6.9</v>
      </c>
      <c r="BL342" s="4">
        <v>6665</v>
      </c>
      <c r="BM342" s="4">
        <v>2850</v>
      </c>
      <c r="BN342" s="4">
        <v>717</v>
      </c>
      <c r="BO342" s="4">
        <v>245</v>
      </c>
    </row>
    <row r="343" spans="60:67" ht="17.25" customHeight="1">
      <c r="BH343" s="178">
        <v>7</v>
      </c>
      <c r="BL343" s="4">
        <v>6848</v>
      </c>
      <c r="BM343" s="4">
        <v>2850</v>
      </c>
      <c r="BN343" s="4">
        <v>717</v>
      </c>
      <c r="BO343" s="4">
        <v>245</v>
      </c>
    </row>
    <row r="344" spans="60:67" ht="17.25" customHeight="1">
      <c r="BH344" s="178">
        <v>7.1</v>
      </c>
      <c r="BM344" s="4">
        <v>3242</v>
      </c>
      <c r="BN344" s="4">
        <v>815</v>
      </c>
      <c r="BO344" s="4">
        <v>278</v>
      </c>
    </row>
    <row r="345" spans="60:67" ht="17.25" customHeight="1">
      <c r="BH345" s="178">
        <v>7.2</v>
      </c>
      <c r="BM345" s="4">
        <v>3242</v>
      </c>
      <c r="BN345" s="4">
        <v>815</v>
      </c>
      <c r="BO345" s="4">
        <v>278</v>
      </c>
    </row>
    <row r="346" spans="60:67" ht="17.25" customHeight="1">
      <c r="BH346" s="178">
        <v>7.3</v>
      </c>
      <c r="BM346" s="4">
        <v>3242</v>
      </c>
      <c r="BN346" s="4">
        <v>815</v>
      </c>
      <c r="BO346" s="4">
        <v>278</v>
      </c>
    </row>
    <row r="347" spans="60:67" ht="17.25" customHeight="1">
      <c r="BH347" s="178">
        <v>7.4</v>
      </c>
      <c r="BM347" s="4">
        <v>3242</v>
      </c>
      <c r="BN347" s="4">
        <v>815</v>
      </c>
      <c r="BO347" s="4">
        <v>278</v>
      </c>
    </row>
    <row r="348" spans="60:67" ht="17.25" customHeight="1">
      <c r="BH348" s="178">
        <v>7.5</v>
      </c>
      <c r="BM348" s="4">
        <v>3242</v>
      </c>
      <c r="BN348" s="4">
        <v>815</v>
      </c>
      <c r="BO348" s="4">
        <v>278</v>
      </c>
    </row>
    <row r="349" spans="60:67" ht="17.25" customHeight="1">
      <c r="BH349" s="178">
        <v>7.6</v>
      </c>
      <c r="BM349" s="4">
        <v>3662</v>
      </c>
      <c r="BN349" s="4">
        <v>919</v>
      </c>
      <c r="BO349" s="4">
        <v>314</v>
      </c>
    </row>
    <row r="350" spans="60:67" ht="17.25" customHeight="1">
      <c r="BH350" s="178">
        <v>7.7</v>
      </c>
      <c r="BM350" s="4">
        <v>3662</v>
      </c>
      <c r="BN350" s="4">
        <v>919</v>
      </c>
      <c r="BO350" s="4">
        <v>314</v>
      </c>
    </row>
    <row r="351" spans="60:67" ht="17.25" customHeight="1">
      <c r="BH351" s="178">
        <v>7.8</v>
      </c>
      <c r="BM351" s="4">
        <v>3662</v>
      </c>
      <c r="BN351" s="4">
        <v>919</v>
      </c>
      <c r="BO351" s="4">
        <v>314</v>
      </c>
    </row>
    <row r="352" spans="60:67" ht="17.25" customHeight="1">
      <c r="BH352" s="178">
        <v>7.9</v>
      </c>
      <c r="BM352" s="4">
        <v>3662</v>
      </c>
      <c r="BN352" s="4">
        <v>919</v>
      </c>
      <c r="BO352" s="4">
        <v>314</v>
      </c>
    </row>
    <row r="353" spans="60:67" ht="17.25" customHeight="1">
      <c r="BH353" s="178">
        <v>8</v>
      </c>
      <c r="BM353" s="4">
        <v>3662</v>
      </c>
      <c r="BN353" s="4">
        <v>919</v>
      </c>
      <c r="BO353" s="4">
        <v>314</v>
      </c>
    </row>
    <row r="354" spans="60:67" ht="17.25" customHeight="1">
      <c r="BH354" s="178">
        <v>8.1</v>
      </c>
      <c r="BM354" s="4">
        <v>4100</v>
      </c>
      <c r="BN354" s="4">
        <v>1027</v>
      </c>
      <c r="BO354" s="4">
        <v>350</v>
      </c>
    </row>
    <row r="355" spans="60:67" ht="17.25" customHeight="1">
      <c r="BH355" s="178">
        <v>8.1999999999999993</v>
      </c>
      <c r="BM355" s="4">
        <v>4100</v>
      </c>
      <c r="BN355" s="4">
        <v>1027</v>
      </c>
      <c r="BO355" s="4">
        <v>350</v>
      </c>
    </row>
    <row r="356" spans="60:67" ht="17.25" customHeight="1">
      <c r="BH356" s="178">
        <v>8.3000000000000007</v>
      </c>
      <c r="BM356" s="4">
        <v>4100</v>
      </c>
      <c r="BN356" s="4">
        <v>1027</v>
      </c>
      <c r="BO356" s="4">
        <v>350</v>
      </c>
    </row>
    <row r="357" spans="60:67" ht="17.25" customHeight="1">
      <c r="BH357" s="178">
        <v>8.4</v>
      </c>
      <c r="BM357" s="4">
        <v>4100</v>
      </c>
      <c r="BN357" s="4">
        <v>1027</v>
      </c>
      <c r="BO357" s="4">
        <v>350</v>
      </c>
    </row>
    <row r="358" spans="60:67" ht="17.25" customHeight="1">
      <c r="BH358" s="178">
        <v>8.5</v>
      </c>
      <c r="BM358" s="4">
        <v>4100</v>
      </c>
      <c r="BN358" s="4">
        <v>1027</v>
      </c>
      <c r="BO358" s="4">
        <v>350</v>
      </c>
    </row>
    <row r="359" spans="60:67" ht="17.25" customHeight="1">
      <c r="BH359" s="178">
        <v>8.6</v>
      </c>
      <c r="BM359" s="4">
        <v>4565</v>
      </c>
      <c r="BN359" s="4">
        <v>1143</v>
      </c>
      <c r="BO359" s="4">
        <v>389</v>
      </c>
    </row>
    <row r="360" spans="60:67" ht="17.25" customHeight="1">
      <c r="BH360" s="178">
        <v>8.6999999999999993</v>
      </c>
      <c r="BM360" s="4">
        <v>4565</v>
      </c>
      <c r="BN360" s="4">
        <v>1143</v>
      </c>
      <c r="BO360" s="4">
        <v>389</v>
      </c>
    </row>
    <row r="361" spans="60:67" ht="17.25" customHeight="1">
      <c r="BH361" s="178">
        <v>8.8000000000000007</v>
      </c>
      <c r="BM361" s="4">
        <v>4565</v>
      </c>
      <c r="BN361" s="4">
        <v>1143</v>
      </c>
      <c r="BO361" s="4">
        <v>389</v>
      </c>
    </row>
    <row r="362" spans="60:67" ht="17.25" customHeight="1">
      <c r="BH362" s="178">
        <v>8.9</v>
      </c>
      <c r="BM362" s="4">
        <v>4565</v>
      </c>
      <c r="BN362" s="4">
        <v>1143</v>
      </c>
      <c r="BO362" s="4">
        <v>389</v>
      </c>
    </row>
    <row r="363" spans="60:67" ht="17.25" customHeight="1">
      <c r="BH363" s="178">
        <v>9</v>
      </c>
      <c r="BM363" s="4">
        <v>4565</v>
      </c>
      <c r="BN363" s="4">
        <v>1143</v>
      </c>
      <c r="BO363" s="4">
        <v>389</v>
      </c>
    </row>
    <row r="364" spans="60:67" ht="17.25" customHeight="1">
      <c r="BH364" s="178">
        <v>9.1</v>
      </c>
      <c r="BM364" s="4">
        <v>5059</v>
      </c>
      <c r="BN364" s="4">
        <v>1265</v>
      </c>
      <c r="BO364" s="4">
        <v>431</v>
      </c>
    </row>
    <row r="365" spans="60:67" ht="17.25" customHeight="1">
      <c r="BH365" s="178">
        <v>9.1999999999999993</v>
      </c>
      <c r="BM365" s="4">
        <v>5059</v>
      </c>
      <c r="BN365" s="4">
        <v>1265</v>
      </c>
      <c r="BO365" s="4">
        <v>431</v>
      </c>
    </row>
    <row r="366" spans="60:67" ht="17.25" customHeight="1">
      <c r="BH366" s="178">
        <v>9.3000000000000007</v>
      </c>
      <c r="BM366" s="4">
        <v>5059</v>
      </c>
      <c r="BN366" s="4">
        <v>1265</v>
      </c>
      <c r="BO366" s="4">
        <v>431</v>
      </c>
    </row>
    <row r="367" spans="60:67" ht="17.25" customHeight="1">
      <c r="BH367" s="178">
        <v>9.4</v>
      </c>
      <c r="BM367" s="4">
        <v>5059</v>
      </c>
      <c r="BN367" s="4">
        <v>1265</v>
      </c>
      <c r="BO367" s="4">
        <v>431</v>
      </c>
    </row>
    <row r="368" spans="60:67" ht="17.25" customHeight="1">
      <c r="BH368" s="178">
        <v>9.5</v>
      </c>
      <c r="BM368" s="4">
        <v>5059</v>
      </c>
      <c r="BN368" s="4">
        <v>1265</v>
      </c>
      <c r="BO368" s="4">
        <v>431</v>
      </c>
    </row>
    <row r="369" spans="60:67" ht="17.25" customHeight="1">
      <c r="BH369" s="178">
        <v>9.6</v>
      </c>
      <c r="BM369" s="4">
        <v>5567</v>
      </c>
      <c r="BN369" s="4">
        <v>1391</v>
      </c>
      <c r="BO369" s="4">
        <v>473</v>
      </c>
    </row>
    <row r="370" spans="60:67" ht="17.25" customHeight="1">
      <c r="BH370" s="178">
        <v>9.6999999999999993</v>
      </c>
      <c r="BM370" s="4">
        <v>5567</v>
      </c>
      <c r="BN370" s="4">
        <v>1391</v>
      </c>
      <c r="BO370" s="4">
        <v>473</v>
      </c>
    </row>
    <row r="371" spans="60:67" ht="17.25" customHeight="1">
      <c r="BH371" s="178">
        <v>9.8000000000000007</v>
      </c>
      <c r="BM371" s="4">
        <v>5567</v>
      </c>
      <c r="BN371" s="4">
        <v>1391</v>
      </c>
      <c r="BO371" s="4">
        <v>473</v>
      </c>
    </row>
    <row r="372" spans="60:67" ht="17.25" customHeight="1">
      <c r="BH372" s="178">
        <v>9.9</v>
      </c>
      <c r="BM372" s="4">
        <v>5567</v>
      </c>
      <c r="BN372" s="4">
        <v>1391</v>
      </c>
      <c r="BO372" s="4">
        <v>473</v>
      </c>
    </row>
    <row r="373" spans="60:67" ht="17.25" customHeight="1">
      <c r="BH373" s="178">
        <v>10</v>
      </c>
      <c r="BM373" s="4">
        <v>5567</v>
      </c>
      <c r="BN373" s="4">
        <v>1391</v>
      </c>
      <c r="BO373" s="4">
        <v>473</v>
      </c>
    </row>
    <row r="374" spans="60:67" ht="17.25" customHeight="1">
      <c r="BH374" s="178">
        <v>11</v>
      </c>
      <c r="BM374" s="4">
        <v>6671</v>
      </c>
      <c r="BN374" s="4">
        <v>1662</v>
      </c>
      <c r="BO374" s="4">
        <v>565</v>
      </c>
    </row>
    <row r="375" spans="60:67" ht="17.25" customHeight="1">
      <c r="BH375" s="178">
        <v>12</v>
      </c>
      <c r="BM375" s="4">
        <v>7864</v>
      </c>
      <c r="BN375" s="4">
        <v>1956</v>
      </c>
      <c r="BO375" s="4">
        <v>664</v>
      </c>
    </row>
    <row r="376" spans="60:67" ht="17.25" customHeight="1">
      <c r="BH376" s="178">
        <v>13</v>
      </c>
      <c r="BM376" s="4">
        <v>9152</v>
      </c>
      <c r="BN376" s="4">
        <v>2273</v>
      </c>
      <c r="BO376" s="4">
        <v>771</v>
      </c>
    </row>
    <row r="377" spans="60:67" ht="17.25" customHeight="1">
      <c r="BH377" s="178">
        <v>14</v>
      </c>
      <c r="BM377" s="4">
        <v>10534</v>
      </c>
      <c r="BN377" s="4">
        <v>2613</v>
      </c>
      <c r="BO377" s="4">
        <v>885</v>
      </c>
    </row>
    <row r="378" spans="60:67" ht="17.25" customHeight="1">
      <c r="BH378" s="178">
        <v>15</v>
      </c>
      <c r="BM378" s="4">
        <v>12010</v>
      </c>
      <c r="BN378" s="4">
        <v>2976</v>
      </c>
      <c r="BO378" s="4">
        <v>1007</v>
      </c>
    </row>
    <row r="379" spans="60:67" ht="17.25" customHeight="1">
      <c r="BH379" s="178">
        <v>16</v>
      </c>
      <c r="BM379" s="4">
        <v>13580</v>
      </c>
      <c r="BN379" s="4">
        <v>3361</v>
      </c>
      <c r="BO379" s="4">
        <v>1137</v>
      </c>
    </row>
    <row r="380" spans="60:67" ht="17.25" customHeight="1">
      <c r="BH380" s="178">
        <v>17</v>
      </c>
      <c r="BM380" s="4">
        <v>15243</v>
      </c>
      <c r="BN380" s="4">
        <v>3768</v>
      </c>
      <c r="BO380" s="4">
        <v>1274</v>
      </c>
    </row>
    <row r="381" spans="60:67" ht="17.25" customHeight="1">
      <c r="BH381" s="178">
        <v>18</v>
      </c>
      <c r="BM381" s="4">
        <v>17000</v>
      </c>
      <c r="BN381" s="4">
        <v>4199</v>
      </c>
      <c r="BO381" s="4">
        <v>1419</v>
      </c>
    </row>
    <row r="382" spans="60:67" ht="17.25" customHeight="1">
      <c r="BH382" s="178">
        <v>19</v>
      </c>
      <c r="BM382" s="4">
        <v>18849</v>
      </c>
      <c r="BN382" s="4">
        <v>4652</v>
      </c>
      <c r="BO382" s="4">
        <v>1571</v>
      </c>
    </row>
    <row r="383" spans="60:67" ht="17.25" customHeight="1">
      <c r="BH383" s="178">
        <v>20</v>
      </c>
      <c r="BM383" s="4">
        <v>20792</v>
      </c>
      <c r="BN383" s="4">
        <v>5126</v>
      </c>
      <c r="BO383" s="4">
        <v>1730</v>
      </c>
    </row>
    <row r="384" spans="60:67" ht="17.25" customHeight="1">
      <c r="BH384" s="178">
        <v>21</v>
      </c>
      <c r="BN384" s="4">
        <v>5630</v>
      </c>
      <c r="BO384" s="4">
        <v>2073</v>
      </c>
    </row>
    <row r="385" spans="60:67" ht="17.25" customHeight="1">
      <c r="BH385" s="178">
        <v>22</v>
      </c>
      <c r="BN385" s="4">
        <v>6150</v>
      </c>
      <c r="BO385" s="4">
        <v>2073</v>
      </c>
    </row>
    <row r="386" spans="60:67" ht="17.25" customHeight="1">
      <c r="BH386" s="178">
        <v>23</v>
      </c>
      <c r="BN386" s="4">
        <v>6693</v>
      </c>
      <c r="BO386" s="4">
        <v>2444</v>
      </c>
    </row>
    <row r="387" spans="60:67" ht="17.25" customHeight="1">
      <c r="BH387" s="178">
        <v>24</v>
      </c>
      <c r="BN387" s="4">
        <v>7258</v>
      </c>
      <c r="BO387" s="4">
        <v>2444</v>
      </c>
    </row>
    <row r="388" spans="60:67" ht="17.25" customHeight="1">
      <c r="BH388" s="178">
        <v>25</v>
      </c>
      <c r="BN388" s="4">
        <v>7845</v>
      </c>
      <c r="BO388" s="4">
        <v>2844</v>
      </c>
    </row>
    <row r="389" spans="60:67" ht="17.25" customHeight="1">
      <c r="BH389" s="178">
        <v>26</v>
      </c>
      <c r="BN389" s="4">
        <v>8454</v>
      </c>
      <c r="BO389" s="4">
        <v>2844</v>
      </c>
    </row>
    <row r="390" spans="60:67" ht="17.25" customHeight="1">
      <c r="BH390" s="178">
        <v>27</v>
      </c>
      <c r="BN390" s="4">
        <v>9085</v>
      </c>
      <c r="BO390" s="4">
        <v>3274</v>
      </c>
    </row>
    <row r="391" spans="60:67" ht="17.25" customHeight="1">
      <c r="BH391" s="178">
        <v>28</v>
      </c>
      <c r="BN391" s="4">
        <v>9738</v>
      </c>
      <c r="BO391" s="4">
        <v>3274</v>
      </c>
    </row>
    <row r="392" spans="60:67" ht="17.25" customHeight="1">
      <c r="BH392" s="178">
        <v>29</v>
      </c>
      <c r="BN392" s="4">
        <v>10413</v>
      </c>
      <c r="BO392" s="4">
        <v>3730</v>
      </c>
    </row>
    <row r="393" spans="60:67" ht="17.25" customHeight="1">
      <c r="BH393" s="178">
        <v>30</v>
      </c>
      <c r="BN393" s="4">
        <v>11111</v>
      </c>
      <c r="BO393" s="4">
        <v>3730</v>
      </c>
    </row>
    <row r="394" spans="60:67" ht="17.25" customHeight="1">
      <c r="BH394" s="178">
        <v>40</v>
      </c>
      <c r="BO394" s="4">
        <v>5371</v>
      </c>
    </row>
    <row r="395" spans="60:67" ht="17.25" customHeight="1">
      <c r="BH395" s="178">
        <v>50</v>
      </c>
      <c r="BO395" s="4">
        <v>9905</v>
      </c>
    </row>
    <row r="396" spans="60:67" ht="17.25" customHeight="1">
      <c r="BH396" s="178">
        <v>60</v>
      </c>
      <c r="BO396" s="4">
        <v>14080</v>
      </c>
    </row>
    <row r="397" spans="60:67" ht="17.25" customHeight="1">
      <c r="BH397" s="178">
        <v>70</v>
      </c>
      <c r="BO397" s="4">
        <v>18956</v>
      </c>
    </row>
    <row r="398" spans="60:67" ht="17.25" customHeight="1">
      <c r="BH398" s="178">
        <v>80</v>
      </c>
      <c r="BO398" s="4">
        <v>24540</v>
      </c>
    </row>
    <row r="399" spans="60:67" ht="17.25" customHeight="1">
      <c r="BH399" s="178">
        <v>90</v>
      </c>
      <c r="BO399" s="4">
        <v>30829</v>
      </c>
    </row>
    <row r="400" spans="60:67" ht="17.25" customHeight="1">
      <c r="BH400" s="178">
        <v>100</v>
      </c>
      <c r="BO400" s="4">
        <v>37820</v>
      </c>
    </row>
  </sheetData>
  <mergeCells count="2812">
    <mergeCell ref="P1:V1"/>
    <mergeCell ref="D2:O2"/>
    <mergeCell ref="S2:Y2"/>
    <mergeCell ref="Z2:AM2"/>
    <mergeCell ref="AV2:AW2"/>
    <mergeCell ref="AH3:AI3"/>
    <mergeCell ref="AK3:AL3"/>
    <mergeCell ref="AH4:AI4"/>
    <mergeCell ref="AK4:AL4"/>
    <mergeCell ref="D5:F5"/>
    <mergeCell ref="G5:I5"/>
    <mergeCell ref="J5:L5"/>
    <mergeCell ref="M5:O5"/>
    <mergeCell ref="P5:R5"/>
    <mergeCell ref="S5:U5"/>
    <mergeCell ref="D6:F6"/>
    <mergeCell ref="G6:I6"/>
    <mergeCell ref="J6:L6"/>
    <mergeCell ref="M6:O6"/>
    <mergeCell ref="P6:R6"/>
    <mergeCell ref="S6:U6"/>
    <mergeCell ref="V7:W7"/>
    <mergeCell ref="Y7:Z7"/>
    <mergeCell ref="AB7:AC7"/>
    <mergeCell ref="AE7:AF7"/>
    <mergeCell ref="AH7:AI7"/>
    <mergeCell ref="AK7:AL7"/>
    <mergeCell ref="AN7:AO7"/>
    <mergeCell ref="AQ7:AR7"/>
    <mergeCell ref="V8:W8"/>
    <mergeCell ref="Y8:Z8"/>
    <mergeCell ref="AB8:AC8"/>
    <mergeCell ref="AE8:AF8"/>
    <mergeCell ref="AH8:AI8"/>
    <mergeCell ref="AK8:AL8"/>
    <mergeCell ref="AN8:AO8"/>
    <mergeCell ref="AQ8:AR8"/>
    <mergeCell ref="V9:W9"/>
    <mergeCell ref="Y9:Z9"/>
    <mergeCell ref="AB9:AC9"/>
    <mergeCell ref="AE9:AF9"/>
    <mergeCell ref="AH9:AI9"/>
    <mergeCell ref="AK9:AL9"/>
    <mergeCell ref="AN9:AO9"/>
    <mergeCell ref="AQ9:AR9"/>
    <mergeCell ref="V10:W10"/>
    <mergeCell ref="Y10:Z10"/>
    <mergeCell ref="AB10:AC10"/>
    <mergeCell ref="AE10:AF10"/>
    <mergeCell ref="AH10:AI10"/>
    <mergeCell ref="AK10:AL10"/>
    <mergeCell ref="AN10:AO10"/>
    <mergeCell ref="AQ10:AR10"/>
    <mergeCell ref="V11:W11"/>
    <mergeCell ref="Y11:Z11"/>
    <mergeCell ref="AB11:AC11"/>
    <mergeCell ref="AE11:AF11"/>
    <mergeCell ref="AH11:AI11"/>
    <mergeCell ref="AK11:AL11"/>
    <mergeCell ref="AN11:AO11"/>
    <mergeCell ref="AQ11:AR11"/>
    <mergeCell ref="V12:W12"/>
    <mergeCell ref="Y12:Z12"/>
    <mergeCell ref="AB12:AC12"/>
    <mergeCell ref="AE12:AF12"/>
    <mergeCell ref="AH12:AI12"/>
    <mergeCell ref="AK12:AL12"/>
    <mergeCell ref="AN12:AO12"/>
    <mergeCell ref="AQ12:AR12"/>
    <mergeCell ref="V13:W13"/>
    <mergeCell ref="Y13:Z13"/>
    <mergeCell ref="AB13:AC13"/>
    <mergeCell ref="AE13:AF13"/>
    <mergeCell ref="AH13:AI13"/>
    <mergeCell ref="AK13:AL13"/>
    <mergeCell ref="AN13:AO13"/>
    <mergeCell ref="AQ13:AR13"/>
    <mergeCell ref="V14:W14"/>
    <mergeCell ref="Y14:Z14"/>
    <mergeCell ref="AB14:AC14"/>
    <mergeCell ref="AE14:AF14"/>
    <mergeCell ref="AH14:AI14"/>
    <mergeCell ref="AK14:AL14"/>
    <mergeCell ref="AN14:AO14"/>
    <mergeCell ref="AQ14:AR14"/>
    <mergeCell ref="V15:W15"/>
    <mergeCell ref="Y15:Z15"/>
    <mergeCell ref="AB15:AC15"/>
    <mergeCell ref="AE15:AF15"/>
    <mergeCell ref="AH15:AI15"/>
    <mergeCell ref="AK15:AL15"/>
    <mergeCell ref="AN15:AO15"/>
    <mergeCell ref="AQ15:AR15"/>
    <mergeCell ref="V16:W16"/>
    <mergeCell ref="Y16:Z16"/>
    <mergeCell ref="AB16:AC16"/>
    <mergeCell ref="AE16:AF16"/>
    <mergeCell ref="AH16:AI16"/>
    <mergeCell ref="AK16:AL16"/>
    <mergeCell ref="AN16:AO16"/>
    <mergeCell ref="AQ16:AR16"/>
    <mergeCell ref="V17:W17"/>
    <mergeCell ref="Y17:Z17"/>
    <mergeCell ref="AB17:AC17"/>
    <mergeCell ref="AE17:AF17"/>
    <mergeCell ref="AH17:AI17"/>
    <mergeCell ref="AK17:AL17"/>
    <mergeCell ref="AN17:AO17"/>
    <mergeCell ref="AQ17:AR17"/>
    <mergeCell ref="V18:W18"/>
    <mergeCell ref="Y18:Z18"/>
    <mergeCell ref="AB18:AC18"/>
    <mergeCell ref="AE18:AF18"/>
    <mergeCell ref="AH18:AI18"/>
    <mergeCell ref="AK18:AL18"/>
    <mergeCell ref="AN18:AO18"/>
    <mergeCell ref="AQ18:AR18"/>
    <mergeCell ref="V19:W19"/>
    <mergeCell ref="Y19:Z19"/>
    <mergeCell ref="AB19:AC19"/>
    <mergeCell ref="AE19:AF19"/>
    <mergeCell ref="AH19:AI19"/>
    <mergeCell ref="AK19:AL19"/>
    <mergeCell ref="AN19:AO19"/>
    <mergeCell ref="AQ19:AR19"/>
    <mergeCell ref="V20:W20"/>
    <mergeCell ref="Y20:Z20"/>
    <mergeCell ref="AB20:AC20"/>
    <mergeCell ref="AE20:AF20"/>
    <mergeCell ref="AH20:AI20"/>
    <mergeCell ref="AK20:AL20"/>
    <mergeCell ref="AN20:AO20"/>
    <mergeCell ref="AQ20:AR20"/>
    <mergeCell ref="V21:W21"/>
    <mergeCell ref="Y21:Z21"/>
    <mergeCell ref="AB21:AC21"/>
    <mergeCell ref="AE21:AF21"/>
    <mergeCell ref="AH21:AI21"/>
    <mergeCell ref="AK21:AL21"/>
    <mergeCell ref="AN21:AO21"/>
    <mergeCell ref="AQ21:AR21"/>
    <mergeCell ref="V22:W22"/>
    <mergeCell ref="Y22:Z22"/>
    <mergeCell ref="AB22:AC22"/>
    <mergeCell ref="AE22:AF22"/>
    <mergeCell ref="AH22:AI22"/>
    <mergeCell ref="AK22:AL22"/>
    <mergeCell ref="AN22:AO22"/>
    <mergeCell ref="AQ22:AR22"/>
    <mergeCell ref="V23:W23"/>
    <mergeCell ref="Y23:Z23"/>
    <mergeCell ref="AB23:AC23"/>
    <mergeCell ref="AE23:AF23"/>
    <mergeCell ref="AH23:AI23"/>
    <mergeCell ref="AK23:AL23"/>
    <mergeCell ref="AN23:AO23"/>
    <mergeCell ref="AQ23:AR23"/>
    <mergeCell ref="V24:W24"/>
    <mergeCell ref="Y24:Z24"/>
    <mergeCell ref="AB24:AC24"/>
    <mergeCell ref="AE24:AF24"/>
    <mergeCell ref="AH24:AI24"/>
    <mergeCell ref="AK24:AL24"/>
    <mergeCell ref="AN24:AO24"/>
    <mergeCell ref="AQ24:AR24"/>
    <mergeCell ref="V25:W25"/>
    <mergeCell ref="Y25:Z25"/>
    <mergeCell ref="AB25:AC25"/>
    <mergeCell ref="AE25:AF25"/>
    <mergeCell ref="AH25:AI25"/>
    <mergeCell ref="AK25:AL25"/>
    <mergeCell ref="AN25:AO25"/>
    <mergeCell ref="AQ25:AR25"/>
    <mergeCell ref="V26:W26"/>
    <mergeCell ref="Y26:Z26"/>
    <mergeCell ref="AB26:AC26"/>
    <mergeCell ref="AE26:AF26"/>
    <mergeCell ref="AH26:AI26"/>
    <mergeCell ref="AK26:AL26"/>
    <mergeCell ref="AN26:AO26"/>
    <mergeCell ref="AQ26:AR26"/>
    <mergeCell ref="V27:W27"/>
    <mergeCell ref="Y27:Z27"/>
    <mergeCell ref="AB27:AC27"/>
    <mergeCell ref="AE27:AF27"/>
    <mergeCell ref="AH27:AI27"/>
    <mergeCell ref="AK27:AL27"/>
    <mergeCell ref="AN27:AO27"/>
    <mergeCell ref="AQ27:AR27"/>
    <mergeCell ref="V28:W28"/>
    <mergeCell ref="Y28:Z28"/>
    <mergeCell ref="AB28:AC28"/>
    <mergeCell ref="AE28:AF28"/>
    <mergeCell ref="AH28:AI28"/>
    <mergeCell ref="AK28:AL28"/>
    <mergeCell ref="AN28:AO28"/>
    <mergeCell ref="AQ28:AR28"/>
    <mergeCell ref="V29:W29"/>
    <mergeCell ref="Y29:Z29"/>
    <mergeCell ref="AB29:AC29"/>
    <mergeCell ref="AE29:AF29"/>
    <mergeCell ref="AH29:AI29"/>
    <mergeCell ref="AK29:AL29"/>
    <mergeCell ref="AN29:AO29"/>
    <mergeCell ref="AQ29:AR29"/>
    <mergeCell ref="V30:W30"/>
    <mergeCell ref="Y30:Z30"/>
    <mergeCell ref="AB30:AC30"/>
    <mergeCell ref="AE30:AF30"/>
    <mergeCell ref="AH30:AI30"/>
    <mergeCell ref="AK30:AL30"/>
    <mergeCell ref="AN30:AO30"/>
    <mergeCell ref="AQ30:AR30"/>
    <mergeCell ref="V31:W31"/>
    <mergeCell ref="Y31:Z31"/>
    <mergeCell ref="AB31:AC31"/>
    <mergeCell ref="AE31:AF31"/>
    <mergeCell ref="AH31:AI31"/>
    <mergeCell ref="AK31:AL31"/>
    <mergeCell ref="AN31:AO31"/>
    <mergeCell ref="AQ31:AR31"/>
    <mergeCell ref="V32:W32"/>
    <mergeCell ref="Y32:Z32"/>
    <mergeCell ref="AB32:AC32"/>
    <mergeCell ref="AE32:AF32"/>
    <mergeCell ref="AH32:AI32"/>
    <mergeCell ref="AK32:AL32"/>
    <mergeCell ref="AN32:AO32"/>
    <mergeCell ref="AQ32:AR32"/>
    <mergeCell ref="V33:W33"/>
    <mergeCell ref="Y33:Z33"/>
    <mergeCell ref="AB33:AC33"/>
    <mergeCell ref="AE33:AF33"/>
    <mergeCell ref="AH33:AI33"/>
    <mergeCell ref="AK33:AL33"/>
    <mergeCell ref="AN33:AO33"/>
    <mergeCell ref="AQ33:AR33"/>
    <mergeCell ref="V34:W34"/>
    <mergeCell ref="Y34:Z34"/>
    <mergeCell ref="AB34:AC34"/>
    <mergeCell ref="AE34:AF34"/>
    <mergeCell ref="AH34:AI34"/>
    <mergeCell ref="AK34:AL34"/>
    <mergeCell ref="AN34:AO34"/>
    <mergeCell ref="AQ34:AR34"/>
    <mergeCell ref="V35:W35"/>
    <mergeCell ref="Y35:Z35"/>
    <mergeCell ref="AB35:AC35"/>
    <mergeCell ref="AE35:AF35"/>
    <mergeCell ref="AH35:AI35"/>
    <mergeCell ref="AK35:AL35"/>
    <mergeCell ref="AN35:AO35"/>
    <mergeCell ref="AQ35:AR35"/>
    <mergeCell ref="V36:W36"/>
    <mergeCell ref="Y36:Z36"/>
    <mergeCell ref="AB36:AC36"/>
    <mergeCell ref="AE36:AF36"/>
    <mergeCell ref="AH36:AI36"/>
    <mergeCell ref="AK36:AL36"/>
    <mergeCell ref="AN36:AO36"/>
    <mergeCell ref="AQ36:AR36"/>
    <mergeCell ref="V37:W37"/>
    <mergeCell ref="Y37:Z37"/>
    <mergeCell ref="AB37:AC37"/>
    <mergeCell ref="AE37:AF37"/>
    <mergeCell ref="AH37:AI37"/>
    <mergeCell ref="AK37:AL37"/>
    <mergeCell ref="AN37:AO37"/>
    <mergeCell ref="AQ37:AR37"/>
    <mergeCell ref="V38:W38"/>
    <mergeCell ref="Y38:Z38"/>
    <mergeCell ref="AB38:AC38"/>
    <mergeCell ref="AE38:AF38"/>
    <mergeCell ref="AH38:AI38"/>
    <mergeCell ref="AK38:AL38"/>
    <mergeCell ref="AN38:AO38"/>
    <mergeCell ref="AQ38:AR38"/>
    <mergeCell ref="V39:W39"/>
    <mergeCell ref="Y39:Z39"/>
    <mergeCell ref="AB39:AC39"/>
    <mergeCell ref="AE39:AF39"/>
    <mergeCell ref="AH39:AI39"/>
    <mergeCell ref="AK39:AL39"/>
    <mergeCell ref="AN39:AO39"/>
    <mergeCell ref="AQ39:AR39"/>
    <mergeCell ref="V40:W40"/>
    <mergeCell ref="Y40:Z40"/>
    <mergeCell ref="AB40:AC40"/>
    <mergeCell ref="AE40:AF40"/>
    <mergeCell ref="AH40:AI40"/>
    <mergeCell ref="AK40:AL40"/>
    <mergeCell ref="AN40:AO40"/>
    <mergeCell ref="AQ40:AR40"/>
    <mergeCell ref="V41:W41"/>
    <mergeCell ref="Y41:Z41"/>
    <mergeCell ref="AB41:AC41"/>
    <mergeCell ref="AE41:AF41"/>
    <mergeCell ref="AH41:AI41"/>
    <mergeCell ref="AK41:AL41"/>
    <mergeCell ref="AN41:AO41"/>
    <mergeCell ref="AQ41:AR41"/>
    <mergeCell ref="V42:W42"/>
    <mergeCell ref="Y42:Z42"/>
    <mergeCell ref="AB42:AC42"/>
    <mergeCell ref="AE42:AF42"/>
    <mergeCell ref="AH42:AI42"/>
    <mergeCell ref="AK42:AL42"/>
    <mergeCell ref="AN42:AO42"/>
    <mergeCell ref="AQ42:AR42"/>
    <mergeCell ref="V43:W43"/>
    <mergeCell ref="Y43:Z43"/>
    <mergeCell ref="AB43:AC43"/>
    <mergeCell ref="AE43:AF43"/>
    <mergeCell ref="AH43:AI43"/>
    <mergeCell ref="AK43:AL43"/>
    <mergeCell ref="AN43:AO43"/>
    <mergeCell ref="AQ43:AR43"/>
    <mergeCell ref="V44:W44"/>
    <mergeCell ref="Y44:Z44"/>
    <mergeCell ref="AB44:AC44"/>
    <mergeCell ref="AE44:AF44"/>
    <mergeCell ref="AH44:AI44"/>
    <mergeCell ref="AK44:AL44"/>
    <mergeCell ref="AN44:AO44"/>
    <mergeCell ref="AQ44:AR44"/>
    <mergeCell ref="V45:W45"/>
    <mergeCell ref="Y45:Z45"/>
    <mergeCell ref="AB45:AC45"/>
    <mergeCell ref="V46:W46"/>
    <mergeCell ref="Y46:Z46"/>
    <mergeCell ref="AB46:AC46"/>
    <mergeCell ref="V47:W47"/>
    <mergeCell ref="Y47:Z47"/>
    <mergeCell ref="AB47:AC47"/>
    <mergeCell ref="AE47:AF47"/>
    <mergeCell ref="AH47:AI47"/>
    <mergeCell ref="AK47:AL47"/>
    <mergeCell ref="AN47:AO47"/>
    <mergeCell ref="AQ47:AR47"/>
    <mergeCell ref="V48:W48"/>
    <mergeCell ref="Y48:Z48"/>
    <mergeCell ref="AB48:AC48"/>
    <mergeCell ref="AE48:AF48"/>
    <mergeCell ref="AH48:AI48"/>
    <mergeCell ref="AK48:AL48"/>
    <mergeCell ref="AN48:AO48"/>
    <mergeCell ref="AQ48:AR48"/>
    <mergeCell ref="P55:V55"/>
    <mergeCell ref="D56:O56"/>
    <mergeCell ref="S56:Y56"/>
    <mergeCell ref="Z56:AM56"/>
    <mergeCell ref="AV56:AW56"/>
    <mergeCell ref="AH57:AI57"/>
    <mergeCell ref="AK57:AL57"/>
    <mergeCell ref="AH58:AI58"/>
    <mergeCell ref="AK58:AL58"/>
    <mergeCell ref="D59:F59"/>
    <mergeCell ref="G59:I59"/>
    <mergeCell ref="J59:L59"/>
    <mergeCell ref="M59:O59"/>
    <mergeCell ref="P59:R59"/>
    <mergeCell ref="S59:U59"/>
    <mergeCell ref="D60:F60"/>
    <mergeCell ref="G60:I60"/>
    <mergeCell ref="J60:L60"/>
    <mergeCell ref="M60:O60"/>
    <mergeCell ref="P60:R60"/>
    <mergeCell ref="S60:U60"/>
    <mergeCell ref="V61:W61"/>
    <mergeCell ref="Y61:Z61"/>
    <mergeCell ref="AB61:AC61"/>
    <mergeCell ref="AE61:AF61"/>
    <mergeCell ref="AH61:AI61"/>
    <mergeCell ref="AK61:AL61"/>
    <mergeCell ref="AN61:AO61"/>
    <mergeCell ref="AQ61:AR61"/>
    <mergeCell ref="V62:W62"/>
    <mergeCell ref="Y62:Z62"/>
    <mergeCell ref="AB62:AC62"/>
    <mergeCell ref="AE62:AF62"/>
    <mergeCell ref="AH62:AI62"/>
    <mergeCell ref="AK62:AL62"/>
    <mergeCell ref="AN62:AO62"/>
    <mergeCell ref="AQ62:AR62"/>
    <mergeCell ref="V63:W63"/>
    <mergeCell ref="Y63:Z63"/>
    <mergeCell ref="AB63:AC63"/>
    <mergeCell ref="AE63:AF63"/>
    <mergeCell ref="AH63:AI63"/>
    <mergeCell ref="AK63:AL63"/>
    <mergeCell ref="AN63:AO63"/>
    <mergeCell ref="AQ63:AR63"/>
    <mergeCell ref="V64:W64"/>
    <mergeCell ref="Y64:Z64"/>
    <mergeCell ref="AB64:AC64"/>
    <mergeCell ref="AE64:AF64"/>
    <mergeCell ref="AH64:AI64"/>
    <mergeCell ref="AK64:AL64"/>
    <mergeCell ref="AN64:AO64"/>
    <mergeCell ref="AQ64:AR64"/>
    <mergeCell ref="V65:W65"/>
    <mergeCell ref="Y65:Z65"/>
    <mergeCell ref="AB65:AC65"/>
    <mergeCell ref="AE65:AF65"/>
    <mergeCell ref="AH65:AI65"/>
    <mergeCell ref="AK65:AL65"/>
    <mergeCell ref="AN65:AO65"/>
    <mergeCell ref="AQ65:AR65"/>
    <mergeCell ref="V66:W66"/>
    <mergeCell ref="Y66:Z66"/>
    <mergeCell ref="AB66:AC66"/>
    <mergeCell ref="AE66:AF66"/>
    <mergeCell ref="AH66:AI66"/>
    <mergeCell ref="AK66:AL66"/>
    <mergeCell ref="AN66:AO66"/>
    <mergeCell ref="AQ66:AR66"/>
    <mergeCell ref="V67:W67"/>
    <mergeCell ref="Y67:Z67"/>
    <mergeCell ref="AB67:AC67"/>
    <mergeCell ref="AE67:AF67"/>
    <mergeCell ref="AH67:AI67"/>
    <mergeCell ref="AK67:AL67"/>
    <mergeCell ref="AN67:AO67"/>
    <mergeCell ref="AQ67:AR67"/>
    <mergeCell ref="V68:W68"/>
    <mergeCell ref="Y68:Z68"/>
    <mergeCell ref="AB68:AC68"/>
    <mergeCell ref="AE68:AF68"/>
    <mergeCell ref="AH68:AI68"/>
    <mergeCell ref="AK68:AL68"/>
    <mergeCell ref="AN68:AO68"/>
    <mergeCell ref="AQ68:AR68"/>
    <mergeCell ref="V69:W69"/>
    <mergeCell ref="Y69:Z69"/>
    <mergeCell ref="AB69:AC69"/>
    <mergeCell ref="AE69:AF69"/>
    <mergeCell ref="AH69:AI69"/>
    <mergeCell ref="AK69:AL69"/>
    <mergeCell ref="AN69:AO69"/>
    <mergeCell ref="AQ69:AR69"/>
    <mergeCell ref="V70:W70"/>
    <mergeCell ref="Y70:Z70"/>
    <mergeCell ref="AB70:AC70"/>
    <mergeCell ref="AE70:AF70"/>
    <mergeCell ref="AH70:AI70"/>
    <mergeCell ref="AK70:AL70"/>
    <mergeCell ref="AN70:AO70"/>
    <mergeCell ref="AQ70:AR70"/>
    <mergeCell ref="V71:W71"/>
    <mergeCell ref="Y71:Z71"/>
    <mergeCell ref="AB71:AC71"/>
    <mergeCell ref="AE71:AF71"/>
    <mergeCell ref="AH71:AI71"/>
    <mergeCell ref="AK71:AL71"/>
    <mergeCell ref="AN71:AO71"/>
    <mergeCell ref="AQ71:AR71"/>
    <mergeCell ref="V72:W72"/>
    <mergeCell ref="Y72:Z72"/>
    <mergeCell ref="AB72:AC72"/>
    <mergeCell ref="AE72:AF72"/>
    <mergeCell ref="AH72:AI72"/>
    <mergeCell ref="AK72:AL72"/>
    <mergeCell ref="AN72:AO72"/>
    <mergeCell ref="AQ72:AR72"/>
    <mergeCell ref="V73:W73"/>
    <mergeCell ref="Y73:Z73"/>
    <mergeCell ref="AB73:AC73"/>
    <mergeCell ref="AE73:AF73"/>
    <mergeCell ref="AH73:AI73"/>
    <mergeCell ref="AK73:AL73"/>
    <mergeCell ref="AN73:AO73"/>
    <mergeCell ref="AQ73:AR73"/>
    <mergeCell ref="V74:W74"/>
    <mergeCell ref="Y74:Z74"/>
    <mergeCell ref="AB74:AC74"/>
    <mergeCell ref="AE74:AF74"/>
    <mergeCell ref="AH74:AI74"/>
    <mergeCell ref="AK74:AL74"/>
    <mergeCell ref="AN74:AO74"/>
    <mergeCell ref="AQ74:AR74"/>
    <mergeCell ref="V75:W75"/>
    <mergeCell ref="Y75:Z75"/>
    <mergeCell ref="AB75:AC75"/>
    <mergeCell ref="AE75:AF75"/>
    <mergeCell ref="AH75:AI75"/>
    <mergeCell ref="AK75:AL75"/>
    <mergeCell ref="AN75:AO75"/>
    <mergeCell ref="AQ75:AR75"/>
    <mergeCell ref="V76:W76"/>
    <mergeCell ref="Y76:Z76"/>
    <mergeCell ref="AB76:AC76"/>
    <mergeCell ref="AE76:AF76"/>
    <mergeCell ref="AH76:AI76"/>
    <mergeCell ref="AK76:AL76"/>
    <mergeCell ref="AN76:AO76"/>
    <mergeCell ref="AQ76:AR76"/>
    <mergeCell ref="V77:W77"/>
    <mergeCell ref="Y77:Z77"/>
    <mergeCell ref="AB77:AC77"/>
    <mergeCell ref="AE77:AF77"/>
    <mergeCell ref="AH77:AI77"/>
    <mergeCell ref="AK77:AL77"/>
    <mergeCell ref="AN77:AO77"/>
    <mergeCell ref="AQ77:AR77"/>
    <mergeCell ref="V78:W78"/>
    <mergeCell ref="Y78:Z78"/>
    <mergeCell ref="AB78:AC78"/>
    <mergeCell ref="AE78:AF78"/>
    <mergeCell ref="AH78:AI78"/>
    <mergeCell ref="AK78:AL78"/>
    <mergeCell ref="AN78:AO78"/>
    <mergeCell ref="AQ78:AR78"/>
    <mergeCell ref="V79:W79"/>
    <mergeCell ref="Y79:Z79"/>
    <mergeCell ref="AB79:AC79"/>
    <mergeCell ref="AE79:AF79"/>
    <mergeCell ref="AH79:AI79"/>
    <mergeCell ref="AK79:AL79"/>
    <mergeCell ref="AN79:AO79"/>
    <mergeCell ref="AQ79:AR79"/>
    <mergeCell ref="V80:W80"/>
    <mergeCell ref="Y80:Z80"/>
    <mergeCell ref="AB80:AC80"/>
    <mergeCell ref="AE80:AF80"/>
    <mergeCell ref="AH80:AI80"/>
    <mergeCell ref="AK80:AL80"/>
    <mergeCell ref="AN80:AO80"/>
    <mergeCell ref="AQ80:AR80"/>
    <mergeCell ref="V81:W81"/>
    <mergeCell ref="Y81:Z81"/>
    <mergeCell ref="AB81:AC81"/>
    <mergeCell ref="AE81:AF81"/>
    <mergeCell ref="AH81:AI81"/>
    <mergeCell ref="AK81:AL81"/>
    <mergeCell ref="AN81:AO81"/>
    <mergeCell ref="AQ81:AR81"/>
    <mergeCell ref="V82:W82"/>
    <mergeCell ref="Y82:Z82"/>
    <mergeCell ref="AB82:AC82"/>
    <mergeCell ref="AE82:AF82"/>
    <mergeCell ref="AH82:AI82"/>
    <mergeCell ref="AK82:AL82"/>
    <mergeCell ref="AN82:AO82"/>
    <mergeCell ref="AQ82:AR82"/>
    <mergeCell ref="V83:W83"/>
    <mergeCell ref="Y83:Z83"/>
    <mergeCell ref="AB83:AC83"/>
    <mergeCell ref="AE83:AF83"/>
    <mergeCell ref="AH83:AI83"/>
    <mergeCell ref="AK83:AL83"/>
    <mergeCell ref="AN83:AO83"/>
    <mergeCell ref="AQ83:AR83"/>
    <mergeCell ref="V84:W84"/>
    <mergeCell ref="Y84:Z84"/>
    <mergeCell ref="AB84:AC84"/>
    <mergeCell ref="AE84:AF84"/>
    <mergeCell ref="AH84:AI84"/>
    <mergeCell ref="AK84:AL84"/>
    <mergeCell ref="AN84:AO84"/>
    <mergeCell ref="AQ84:AR84"/>
    <mergeCell ref="V85:W85"/>
    <mergeCell ref="Y85:Z85"/>
    <mergeCell ref="AB85:AC85"/>
    <mergeCell ref="AE85:AF85"/>
    <mergeCell ref="AH85:AI85"/>
    <mergeCell ref="AK85:AL85"/>
    <mergeCell ref="AN85:AO85"/>
    <mergeCell ref="AQ85:AR85"/>
    <mergeCell ref="V86:W86"/>
    <mergeCell ref="Y86:Z86"/>
    <mergeCell ref="AB86:AC86"/>
    <mergeCell ref="AE86:AF86"/>
    <mergeCell ref="AH86:AI86"/>
    <mergeCell ref="AK86:AL86"/>
    <mergeCell ref="AN86:AO86"/>
    <mergeCell ref="AQ86:AR86"/>
    <mergeCell ref="V87:W87"/>
    <mergeCell ref="Y87:Z87"/>
    <mergeCell ref="AB87:AC87"/>
    <mergeCell ref="AE87:AF87"/>
    <mergeCell ref="AH87:AI87"/>
    <mergeCell ref="AK87:AL87"/>
    <mergeCell ref="AN87:AO87"/>
    <mergeCell ref="AQ87:AR87"/>
    <mergeCell ref="V88:W88"/>
    <mergeCell ref="Y88:Z88"/>
    <mergeCell ref="AB88:AC88"/>
    <mergeCell ref="AE88:AF88"/>
    <mergeCell ref="AH88:AI88"/>
    <mergeCell ref="AK88:AL88"/>
    <mergeCell ref="AN88:AO88"/>
    <mergeCell ref="AQ88:AR88"/>
    <mergeCell ref="V89:W89"/>
    <mergeCell ref="Y89:Z89"/>
    <mergeCell ref="AB89:AC89"/>
    <mergeCell ref="AE89:AF89"/>
    <mergeCell ref="AH89:AI89"/>
    <mergeCell ref="AK89:AL89"/>
    <mergeCell ref="AN89:AO89"/>
    <mergeCell ref="AQ89:AR89"/>
    <mergeCell ref="V90:W90"/>
    <mergeCell ref="Y90:Z90"/>
    <mergeCell ref="AB90:AC90"/>
    <mergeCell ref="AE90:AF90"/>
    <mergeCell ref="AH90:AI90"/>
    <mergeCell ref="AK90:AL90"/>
    <mergeCell ref="AN90:AO90"/>
    <mergeCell ref="AQ90:AR90"/>
    <mergeCell ref="V91:W91"/>
    <mergeCell ref="Y91:Z91"/>
    <mergeCell ref="AB91:AC91"/>
    <mergeCell ref="AE91:AF91"/>
    <mergeCell ref="AH91:AI91"/>
    <mergeCell ref="AK91:AL91"/>
    <mergeCell ref="AN91:AO91"/>
    <mergeCell ref="AQ91:AR91"/>
    <mergeCell ref="V92:W92"/>
    <mergeCell ref="Y92:Z92"/>
    <mergeCell ref="AB92:AC92"/>
    <mergeCell ref="AE92:AF92"/>
    <mergeCell ref="AH92:AI92"/>
    <mergeCell ref="AK92:AL92"/>
    <mergeCell ref="AN92:AO92"/>
    <mergeCell ref="AQ92:AR92"/>
    <mergeCell ref="V93:W93"/>
    <mergeCell ref="Y93:Z93"/>
    <mergeCell ref="AB93:AC93"/>
    <mergeCell ref="AE93:AF93"/>
    <mergeCell ref="AH93:AI93"/>
    <mergeCell ref="AK93:AL93"/>
    <mergeCell ref="AN93:AO93"/>
    <mergeCell ref="AQ93:AR93"/>
    <mergeCell ref="V94:W94"/>
    <mergeCell ref="Y94:Z94"/>
    <mergeCell ref="AB94:AC94"/>
    <mergeCell ref="AE94:AF94"/>
    <mergeCell ref="AH94:AI94"/>
    <mergeCell ref="AK94:AL94"/>
    <mergeCell ref="AN94:AO94"/>
    <mergeCell ref="AQ94:AR94"/>
    <mergeCell ref="V95:W95"/>
    <mergeCell ref="Y95:Z95"/>
    <mergeCell ref="AB95:AC95"/>
    <mergeCell ref="AE95:AF95"/>
    <mergeCell ref="AH95:AI95"/>
    <mergeCell ref="AK95:AL95"/>
    <mergeCell ref="AN95:AO95"/>
    <mergeCell ref="AQ95:AR95"/>
    <mergeCell ref="V96:W96"/>
    <mergeCell ref="Y96:Z96"/>
    <mergeCell ref="AB96:AC96"/>
    <mergeCell ref="AE96:AF96"/>
    <mergeCell ref="AH96:AI96"/>
    <mergeCell ref="AK96:AL96"/>
    <mergeCell ref="AN96:AO96"/>
    <mergeCell ref="AQ96:AR96"/>
    <mergeCell ref="V97:W97"/>
    <mergeCell ref="Y97:Z97"/>
    <mergeCell ref="AB97:AC97"/>
    <mergeCell ref="AE97:AF97"/>
    <mergeCell ref="AH97:AI97"/>
    <mergeCell ref="AK97:AL97"/>
    <mergeCell ref="AN97:AO97"/>
    <mergeCell ref="AQ97:AR97"/>
    <mergeCell ref="V98:W98"/>
    <mergeCell ref="Y98:Z98"/>
    <mergeCell ref="AB98:AC98"/>
    <mergeCell ref="AE98:AF98"/>
    <mergeCell ref="AH98:AI98"/>
    <mergeCell ref="AK98:AL98"/>
    <mergeCell ref="AN98:AO98"/>
    <mergeCell ref="AQ98:AR98"/>
    <mergeCell ref="V99:W99"/>
    <mergeCell ref="Y99:Z99"/>
    <mergeCell ref="AB99:AC99"/>
    <mergeCell ref="AE99:AF99"/>
    <mergeCell ref="AH99:AI99"/>
    <mergeCell ref="AK99:AL99"/>
    <mergeCell ref="AN99:AO99"/>
    <mergeCell ref="AQ99:AR99"/>
    <mergeCell ref="V100:W100"/>
    <mergeCell ref="Y100:Z100"/>
    <mergeCell ref="AB100:AC100"/>
    <mergeCell ref="AE100:AF100"/>
    <mergeCell ref="AH100:AI100"/>
    <mergeCell ref="AK100:AL100"/>
    <mergeCell ref="AN100:AO100"/>
    <mergeCell ref="AQ100:AR100"/>
    <mergeCell ref="V101:W101"/>
    <mergeCell ref="Y101:Z101"/>
    <mergeCell ref="AB101:AC101"/>
    <mergeCell ref="V102:W102"/>
    <mergeCell ref="Y102:Z102"/>
    <mergeCell ref="AB102:AC102"/>
    <mergeCell ref="P109:V109"/>
    <mergeCell ref="D110:O110"/>
    <mergeCell ref="S110:Y110"/>
    <mergeCell ref="Z110:AM110"/>
    <mergeCell ref="AV110:AW110"/>
    <mergeCell ref="AH111:AI111"/>
    <mergeCell ref="AK111:AL111"/>
    <mergeCell ref="AH112:AI112"/>
    <mergeCell ref="AK112:AL112"/>
    <mergeCell ref="D113:F113"/>
    <mergeCell ref="G113:I113"/>
    <mergeCell ref="J113:L113"/>
    <mergeCell ref="M113:O113"/>
    <mergeCell ref="P113:R113"/>
    <mergeCell ref="S113:U113"/>
    <mergeCell ref="D114:F114"/>
    <mergeCell ref="G114:I114"/>
    <mergeCell ref="J114:L114"/>
    <mergeCell ref="M114:O114"/>
    <mergeCell ref="P114:R114"/>
    <mergeCell ref="S114:U114"/>
    <mergeCell ref="V115:W115"/>
    <mergeCell ref="Y115:Z115"/>
    <mergeCell ref="AB115:AC115"/>
    <mergeCell ref="AE115:AF115"/>
    <mergeCell ref="AH115:AI115"/>
    <mergeCell ref="AK115:AL115"/>
    <mergeCell ref="AN115:AO115"/>
    <mergeCell ref="AQ115:AR115"/>
    <mergeCell ref="V116:W116"/>
    <mergeCell ref="Y116:Z116"/>
    <mergeCell ref="AB116:AC116"/>
    <mergeCell ref="AE116:AF116"/>
    <mergeCell ref="AH116:AI116"/>
    <mergeCell ref="AK116:AL116"/>
    <mergeCell ref="AN116:AO116"/>
    <mergeCell ref="AQ116:AR116"/>
    <mergeCell ref="V117:W117"/>
    <mergeCell ref="Y117:Z117"/>
    <mergeCell ref="AB117:AC117"/>
    <mergeCell ref="AE117:AF117"/>
    <mergeCell ref="AH117:AI117"/>
    <mergeCell ref="AK117:AL117"/>
    <mergeCell ref="AN117:AO117"/>
    <mergeCell ref="AQ117:AR117"/>
    <mergeCell ref="V118:W118"/>
    <mergeCell ref="Y118:Z118"/>
    <mergeCell ref="AB118:AC118"/>
    <mergeCell ref="AE118:AF118"/>
    <mergeCell ref="AH118:AI118"/>
    <mergeCell ref="AK118:AL118"/>
    <mergeCell ref="AN118:AO118"/>
    <mergeCell ref="AQ118:AR118"/>
    <mergeCell ref="V119:W119"/>
    <mergeCell ref="Y119:Z119"/>
    <mergeCell ref="AB119:AC119"/>
    <mergeCell ref="AE119:AF119"/>
    <mergeCell ref="AH119:AI119"/>
    <mergeCell ref="AK119:AL119"/>
    <mergeCell ref="AN119:AO119"/>
    <mergeCell ref="AQ119:AR119"/>
    <mergeCell ref="V120:W120"/>
    <mergeCell ref="Y120:Z120"/>
    <mergeCell ref="AB120:AC120"/>
    <mergeCell ref="AE120:AF120"/>
    <mergeCell ref="AH120:AI120"/>
    <mergeCell ref="AK120:AL120"/>
    <mergeCell ref="AN120:AO120"/>
    <mergeCell ref="AQ120:AR120"/>
    <mergeCell ref="V121:W121"/>
    <mergeCell ref="Y121:Z121"/>
    <mergeCell ref="AB121:AC121"/>
    <mergeCell ref="AE121:AF121"/>
    <mergeCell ref="AH121:AI121"/>
    <mergeCell ref="AK121:AL121"/>
    <mergeCell ref="AN121:AO121"/>
    <mergeCell ref="AQ121:AR121"/>
    <mergeCell ref="V122:W122"/>
    <mergeCell ref="Y122:Z122"/>
    <mergeCell ref="AB122:AC122"/>
    <mergeCell ref="AE122:AF122"/>
    <mergeCell ref="AH122:AI122"/>
    <mergeCell ref="AK122:AL122"/>
    <mergeCell ref="AN122:AO122"/>
    <mergeCell ref="AQ122:AR122"/>
    <mergeCell ref="V123:W123"/>
    <mergeCell ref="Y123:Z123"/>
    <mergeCell ref="AB123:AC123"/>
    <mergeCell ref="AE123:AF123"/>
    <mergeCell ref="AH123:AI123"/>
    <mergeCell ref="AK123:AL123"/>
    <mergeCell ref="AN123:AO123"/>
    <mergeCell ref="AQ123:AR123"/>
    <mergeCell ref="V124:W124"/>
    <mergeCell ref="Y124:Z124"/>
    <mergeCell ref="AB124:AC124"/>
    <mergeCell ref="AE124:AF124"/>
    <mergeCell ref="AH124:AI124"/>
    <mergeCell ref="AK124:AL124"/>
    <mergeCell ref="AN124:AO124"/>
    <mergeCell ref="AQ124:AR124"/>
    <mergeCell ref="V125:W125"/>
    <mergeCell ref="Y125:Z125"/>
    <mergeCell ref="AB125:AC125"/>
    <mergeCell ref="AE125:AF125"/>
    <mergeCell ref="AH125:AI125"/>
    <mergeCell ref="AK125:AL125"/>
    <mergeCell ref="AN125:AO125"/>
    <mergeCell ref="AQ125:AR125"/>
    <mergeCell ref="V126:W126"/>
    <mergeCell ref="Y126:Z126"/>
    <mergeCell ref="AB126:AC126"/>
    <mergeCell ref="AE126:AF126"/>
    <mergeCell ref="AH126:AI126"/>
    <mergeCell ref="AK126:AL126"/>
    <mergeCell ref="AN126:AO126"/>
    <mergeCell ref="AQ126:AR126"/>
    <mergeCell ref="V127:W127"/>
    <mergeCell ref="Y127:Z127"/>
    <mergeCell ref="AB127:AC127"/>
    <mergeCell ref="AE127:AF127"/>
    <mergeCell ref="AH127:AI127"/>
    <mergeCell ref="AK127:AL127"/>
    <mergeCell ref="AN127:AO127"/>
    <mergeCell ref="AQ127:AR127"/>
    <mergeCell ref="V128:W128"/>
    <mergeCell ref="Y128:Z128"/>
    <mergeCell ref="AB128:AC128"/>
    <mergeCell ref="AE128:AF128"/>
    <mergeCell ref="AH128:AI128"/>
    <mergeCell ref="AK128:AL128"/>
    <mergeCell ref="AN128:AO128"/>
    <mergeCell ref="AQ128:AR128"/>
    <mergeCell ref="V129:W129"/>
    <mergeCell ref="Y129:Z129"/>
    <mergeCell ref="AB129:AC129"/>
    <mergeCell ref="AE129:AF129"/>
    <mergeCell ref="AH129:AI129"/>
    <mergeCell ref="AK129:AL129"/>
    <mergeCell ref="AN129:AO129"/>
    <mergeCell ref="AQ129:AR129"/>
    <mergeCell ref="V130:W130"/>
    <mergeCell ref="Y130:Z130"/>
    <mergeCell ref="AB130:AC130"/>
    <mergeCell ref="AE130:AF130"/>
    <mergeCell ref="AH130:AI130"/>
    <mergeCell ref="AK130:AL130"/>
    <mergeCell ref="AN130:AO130"/>
    <mergeCell ref="AQ130:AR130"/>
    <mergeCell ref="V131:W131"/>
    <mergeCell ref="Y131:Z131"/>
    <mergeCell ref="AB131:AC131"/>
    <mergeCell ref="AE131:AF131"/>
    <mergeCell ref="AH131:AI131"/>
    <mergeCell ref="AK131:AL131"/>
    <mergeCell ref="AN131:AO131"/>
    <mergeCell ref="AQ131:AR131"/>
    <mergeCell ref="V132:W132"/>
    <mergeCell ref="Y132:Z132"/>
    <mergeCell ref="AB132:AC132"/>
    <mergeCell ref="AE132:AF132"/>
    <mergeCell ref="AH132:AI132"/>
    <mergeCell ref="AK132:AL132"/>
    <mergeCell ref="AN132:AO132"/>
    <mergeCell ref="AQ132:AR132"/>
    <mergeCell ref="V133:W133"/>
    <mergeCell ref="Y133:Z133"/>
    <mergeCell ref="AB133:AC133"/>
    <mergeCell ref="AE133:AF133"/>
    <mergeCell ref="AH133:AI133"/>
    <mergeCell ref="AK133:AL133"/>
    <mergeCell ref="AN133:AO133"/>
    <mergeCell ref="AQ133:AR133"/>
    <mergeCell ref="V134:W134"/>
    <mergeCell ref="Y134:Z134"/>
    <mergeCell ref="AB134:AC134"/>
    <mergeCell ref="AE134:AF134"/>
    <mergeCell ref="AH134:AI134"/>
    <mergeCell ref="AK134:AL134"/>
    <mergeCell ref="AN134:AO134"/>
    <mergeCell ref="AQ134:AR134"/>
    <mergeCell ref="V135:W135"/>
    <mergeCell ref="Y135:Z135"/>
    <mergeCell ref="AB135:AC135"/>
    <mergeCell ref="AE135:AF135"/>
    <mergeCell ref="AH135:AI135"/>
    <mergeCell ref="AK135:AL135"/>
    <mergeCell ref="AN135:AO135"/>
    <mergeCell ref="AQ135:AR135"/>
    <mergeCell ref="V136:W136"/>
    <mergeCell ref="Y136:Z136"/>
    <mergeCell ref="AB136:AC136"/>
    <mergeCell ref="AE136:AF136"/>
    <mergeCell ref="AH136:AI136"/>
    <mergeCell ref="AK136:AL136"/>
    <mergeCell ref="AN136:AO136"/>
    <mergeCell ref="AQ136:AR136"/>
    <mergeCell ref="V137:W137"/>
    <mergeCell ref="Y137:Z137"/>
    <mergeCell ref="AB137:AC137"/>
    <mergeCell ref="AE137:AF137"/>
    <mergeCell ref="AH137:AI137"/>
    <mergeCell ref="AK137:AL137"/>
    <mergeCell ref="AN137:AO137"/>
    <mergeCell ref="AQ137:AR137"/>
    <mergeCell ref="V138:W138"/>
    <mergeCell ref="Y138:Z138"/>
    <mergeCell ref="AB138:AC138"/>
    <mergeCell ref="AE138:AF138"/>
    <mergeCell ref="AH138:AI138"/>
    <mergeCell ref="AK138:AL138"/>
    <mergeCell ref="AN138:AO138"/>
    <mergeCell ref="AQ138:AR138"/>
    <mergeCell ref="V139:W139"/>
    <mergeCell ref="Y139:Z139"/>
    <mergeCell ref="AB139:AC139"/>
    <mergeCell ref="AE139:AF139"/>
    <mergeCell ref="AH139:AI139"/>
    <mergeCell ref="AK139:AL139"/>
    <mergeCell ref="AN139:AO139"/>
    <mergeCell ref="AQ139:AR139"/>
    <mergeCell ref="V140:W140"/>
    <mergeCell ref="Y140:Z140"/>
    <mergeCell ref="AB140:AC140"/>
    <mergeCell ref="AE140:AF140"/>
    <mergeCell ref="AH140:AI140"/>
    <mergeCell ref="AK140:AL140"/>
    <mergeCell ref="AN140:AO140"/>
    <mergeCell ref="AQ140:AR140"/>
    <mergeCell ref="V141:W141"/>
    <mergeCell ref="Y141:Z141"/>
    <mergeCell ref="AB141:AC141"/>
    <mergeCell ref="AE141:AF141"/>
    <mergeCell ref="AH141:AI141"/>
    <mergeCell ref="AK141:AL141"/>
    <mergeCell ref="AN141:AO141"/>
    <mergeCell ref="AQ141:AR141"/>
    <mergeCell ref="V142:W142"/>
    <mergeCell ref="Y142:Z142"/>
    <mergeCell ref="AB142:AC142"/>
    <mergeCell ref="AE142:AF142"/>
    <mergeCell ref="AH142:AI142"/>
    <mergeCell ref="AK142:AL142"/>
    <mergeCell ref="AN142:AO142"/>
    <mergeCell ref="AQ142:AR142"/>
    <mergeCell ref="V143:W143"/>
    <mergeCell ref="Y143:Z143"/>
    <mergeCell ref="AB143:AC143"/>
    <mergeCell ref="AE143:AF143"/>
    <mergeCell ref="AH143:AI143"/>
    <mergeCell ref="AK143:AL143"/>
    <mergeCell ref="AN143:AO143"/>
    <mergeCell ref="AQ143:AR143"/>
    <mergeCell ref="V144:W144"/>
    <mergeCell ref="Y144:Z144"/>
    <mergeCell ref="AB144:AC144"/>
    <mergeCell ref="AE144:AF144"/>
    <mergeCell ref="AH144:AI144"/>
    <mergeCell ref="AK144:AL144"/>
    <mergeCell ref="AN144:AO144"/>
    <mergeCell ref="AQ144:AR144"/>
    <mergeCell ref="V145:W145"/>
    <mergeCell ref="Y145:Z145"/>
    <mergeCell ref="AB145:AC145"/>
    <mergeCell ref="AE145:AF145"/>
    <mergeCell ref="AH145:AI145"/>
    <mergeCell ref="AK145:AL145"/>
    <mergeCell ref="AN145:AO145"/>
    <mergeCell ref="AQ145:AR145"/>
    <mergeCell ref="V146:W146"/>
    <mergeCell ref="Y146:Z146"/>
    <mergeCell ref="AB146:AC146"/>
    <mergeCell ref="AE146:AF146"/>
    <mergeCell ref="AH146:AI146"/>
    <mergeCell ref="AK146:AL146"/>
    <mergeCell ref="AN146:AO146"/>
    <mergeCell ref="AQ146:AR146"/>
    <mergeCell ref="V147:W147"/>
    <mergeCell ref="Y147:Z147"/>
    <mergeCell ref="AB147:AC147"/>
    <mergeCell ref="AE147:AF147"/>
    <mergeCell ref="AH147:AI147"/>
    <mergeCell ref="AK147:AL147"/>
    <mergeCell ref="AN147:AO147"/>
    <mergeCell ref="AQ147:AR147"/>
    <mergeCell ref="V148:W148"/>
    <mergeCell ref="Y148:Z148"/>
    <mergeCell ref="AB148:AC148"/>
    <mergeCell ref="AE148:AF148"/>
    <mergeCell ref="AH148:AI148"/>
    <mergeCell ref="AK148:AL148"/>
    <mergeCell ref="AN148:AO148"/>
    <mergeCell ref="AQ148:AR148"/>
    <mergeCell ref="V149:W149"/>
    <mergeCell ref="Y149:Z149"/>
    <mergeCell ref="AB149:AC149"/>
    <mergeCell ref="AE149:AF149"/>
    <mergeCell ref="AH149:AI149"/>
    <mergeCell ref="AK149:AL149"/>
    <mergeCell ref="AN149:AO149"/>
    <mergeCell ref="AQ149:AR149"/>
    <mergeCell ref="V150:W150"/>
    <mergeCell ref="Y150:Z150"/>
    <mergeCell ref="AB150:AC150"/>
    <mergeCell ref="AE150:AF150"/>
    <mergeCell ref="AH150:AI150"/>
    <mergeCell ref="AK150:AL150"/>
    <mergeCell ref="AN150:AO150"/>
    <mergeCell ref="AQ150:AR150"/>
    <mergeCell ref="V151:W151"/>
    <mergeCell ref="Y151:Z151"/>
    <mergeCell ref="AB151:AC151"/>
    <mergeCell ref="AE151:AF151"/>
    <mergeCell ref="AH151:AI151"/>
    <mergeCell ref="AK151:AL151"/>
    <mergeCell ref="AN151:AO151"/>
    <mergeCell ref="AQ151:AR151"/>
    <mergeCell ref="V152:W152"/>
    <mergeCell ref="Y152:Z152"/>
    <mergeCell ref="AB152:AC152"/>
    <mergeCell ref="AE152:AF152"/>
    <mergeCell ref="AH152:AI152"/>
    <mergeCell ref="AK152:AL152"/>
    <mergeCell ref="AN152:AO152"/>
    <mergeCell ref="AQ152:AR152"/>
    <mergeCell ref="V153:W153"/>
    <mergeCell ref="Y153:Z153"/>
    <mergeCell ref="AB153:AC153"/>
    <mergeCell ref="AE153:AF153"/>
    <mergeCell ref="AH153:AI153"/>
    <mergeCell ref="AK153:AL153"/>
    <mergeCell ref="AN153:AO153"/>
    <mergeCell ref="AQ153:AR153"/>
    <mergeCell ref="V154:W154"/>
    <mergeCell ref="Y154:Z154"/>
    <mergeCell ref="AB154:AC154"/>
    <mergeCell ref="AE154:AF154"/>
    <mergeCell ref="AH154:AI154"/>
    <mergeCell ref="AK154:AL154"/>
    <mergeCell ref="AN154:AO154"/>
    <mergeCell ref="AQ154:AR154"/>
    <mergeCell ref="V155:W155"/>
    <mergeCell ref="Y155:Z155"/>
    <mergeCell ref="AB155:AC155"/>
    <mergeCell ref="AE155:AF155"/>
    <mergeCell ref="AH155:AI155"/>
    <mergeCell ref="AK155:AL155"/>
    <mergeCell ref="AN155:AO155"/>
    <mergeCell ref="AQ155:AR155"/>
    <mergeCell ref="V156:W156"/>
    <mergeCell ref="Y156:Z156"/>
    <mergeCell ref="AB156:AC156"/>
    <mergeCell ref="AE156:AF156"/>
    <mergeCell ref="AH156:AI156"/>
    <mergeCell ref="AK156:AL156"/>
    <mergeCell ref="AN156:AO156"/>
    <mergeCell ref="AQ156:AR156"/>
    <mergeCell ref="P163:V163"/>
    <mergeCell ref="D164:O164"/>
    <mergeCell ref="S164:Y164"/>
    <mergeCell ref="Z164:AM164"/>
    <mergeCell ref="AV164:AW164"/>
    <mergeCell ref="AH165:AI165"/>
    <mergeCell ref="AK165:AL165"/>
    <mergeCell ref="AH166:AI166"/>
    <mergeCell ref="AK166:AL166"/>
    <mergeCell ref="D167:F167"/>
    <mergeCell ref="G167:I167"/>
    <mergeCell ref="J167:L167"/>
    <mergeCell ref="M167:O167"/>
    <mergeCell ref="P167:R167"/>
    <mergeCell ref="S167:U167"/>
    <mergeCell ref="D168:F168"/>
    <mergeCell ref="G168:I168"/>
    <mergeCell ref="J168:L168"/>
    <mergeCell ref="M168:O168"/>
    <mergeCell ref="P168:R168"/>
    <mergeCell ref="S168:U168"/>
    <mergeCell ref="V169:W169"/>
    <mergeCell ref="Y169:Z169"/>
    <mergeCell ref="AB169:AC169"/>
    <mergeCell ref="AE169:AF169"/>
    <mergeCell ref="AH169:AI169"/>
    <mergeCell ref="AK169:AL169"/>
    <mergeCell ref="AN169:AO169"/>
    <mergeCell ref="AQ169:AR169"/>
    <mergeCell ref="V170:W170"/>
    <mergeCell ref="Y170:Z170"/>
    <mergeCell ref="AB170:AC170"/>
    <mergeCell ref="AE170:AF170"/>
    <mergeCell ref="AH170:AI170"/>
    <mergeCell ref="AK170:AL170"/>
    <mergeCell ref="AN170:AO170"/>
    <mergeCell ref="AQ170:AR170"/>
    <mergeCell ref="V171:W171"/>
    <mergeCell ref="Y171:Z171"/>
    <mergeCell ref="AB171:AC171"/>
    <mergeCell ref="AE171:AF171"/>
    <mergeCell ref="AH171:AI171"/>
    <mergeCell ref="AK171:AL171"/>
    <mergeCell ref="AN171:AO171"/>
    <mergeCell ref="AQ171:AR171"/>
    <mergeCell ref="V172:W172"/>
    <mergeCell ref="Y172:Z172"/>
    <mergeCell ref="AB172:AC172"/>
    <mergeCell ref="AE172:AF172"/>
    <mergeCell ref="AH172:AI172"/>
    <mergeCell ref="AK172:AL172"/>
    <mergeCell ref="AN172:AO172"/>
    <mergeCell ref="AQ172:AR172"/>
    <mergeCell ref="V173:W173"/>
    <mergeCell ref="Y173:Z173"/>
    <mergeCell ref="AB173:AC173"/>
    <mergeCell ref="AE173:AF173"/>
    <mergeCell ref="AH173:AI173"/>
    <mergeCell ref="AK173:AL173"/>
    <mergeCell ref="AN173:AO173"/>
    <mergeCell ref="AQ173:AR173"/>
    <mergeCell ref="V174:W174"/>
    <mergeCell ref="Y174:Z174"/>
    <mergeCell ref="AB174:AC174"/>
    <mergeCell ref="AE174:AF174"/>
    <mergeCell ref="AH174:AI174"/>
    <mergeCell ref="AK174:AL174"/>
    <mergeCell ref="AN174:AO174"/>
    <mergeCell ref="AQ174:AR174"/>
    <mergeCell ref="V175:W175"/>
    <mergeCell ref="Y175:Z175"/>
    <mergeCell ref="AB175:AC175"/>
    <mergeCell ref="AE175:AF175"/>
    <mergeCell ref="AH175:AI175"/>
    <mergeCell ref="AK175:AL175"/>
    <mergeCell ref="AN175:AO175"/>
    <mergeCell ref="AQ175:AR175"/>
    <mergeCell ref="V176:W176"/>
    <mergeCell ref="Y176:Z176"/>
    <mergeCell ref="AB176:AC176"/>
    <mergeCell ref="AE176:AF176"/>
    <mergeCell ref="AH176:AI176"/>
    <mergeCell ref="AK176:AL176"/>
    <mergeCell ref="AN176:AO176"/>
    <mergeCell ref="AQ176:AR176"/>
    <mergeCell ref="V177:W177"/>
    <mergeCell ref="Y177:Z177"/>
    <mergeCell ref="AB177:AC177"/>
    <mergeCell ref="AE177:AF177"/>
    <mergeCell ref="AH177:AI177"/>
    <mergeCell ref="AK177:AL177"/>
    <mergeCell ref="AN177:AO177"/>
    <mergeCell ref="AQ177:AR177"/>
    <mergeCell ref="V178:W178"/>
    <mergeCell ref="Y178:Z178"/>
    <mergeCell ref="AB178:AC178"/>
    <mergeCell ref="AE178:AF178"/>
    <mergeCell ref="AH178:AI178"/>
    <mergeCell ref="AK178:AL178"/>
    <mergeCell ref="AN178:AO178"/>
    <mergeCell ref="AQ178:AR178"/>
    <mergeCell ref="V179:W179"/>
    <mergeCell ref="Y179:Z179"/>
    <mergeCell ref="AB179:AC179"/>
    <mergeCell ref="AE179:AF179"/>
    <mergeCell ref="AH179:AI179"/>
    <mergeCell ref="AK179:AL179"/>
    <mergeCell ref="AN179:AO179"/>
    <mergeCell ref="AQ179:AR179"/>
    <mergeCell ref="V180:W180"/>
    <mergeCell ref="Y180:Z180"/>
    <mergeCell ref="AB180:AC180"/>
    <mergeCell ref="AE180:AF180"/>
    <mergeCell ref="AH180:AI180"/>
    <mergeCell ref="AK180:AL180"/>
    <mergeCell ref="AN180:AO180"/>
    <mergeCell ref="AQ180:AR180"/>
    <mergeCell ref="V181:W181"/>
    <mergeCell ref="Y181:Z181"/>
    <mergeCell ref="AB181:AC181"/>
    <mergeCell ref="AE181:AF181"/>
    <mergeCell ref="AH181:AI181"/>
    <mergeCell ref="AK181:AL181"/>
    <mergeCell ref="AN181:AO181"/>
    <mergeCell ref="AQ181:AR181"/>
    <mergeCell ref="V182:W182"/>
    <mergeCell ref="Y182:Z182"/>
    <mergeCell ref="AB182:AC182"/>
    <mergeCell ref="AE182:AF182"/>
    <mergeCell ref="AH182:AI182"/>
    <mergeCell ref="AK182:AL182"/>
    <mergeCell ref="AN182:AO182"/>
    <mergeCell ref="AQ182:AR182"/>
    <mergeCell ref="V183:W183"/>
    <mergeCell ref="Y183:Z183"/>
    <mergeCell ref="AB183:AC183"/>
    <mergeCell ref="AE183:AF183"/>
    <mergeCell ref="AH183:AI183"/>
    <mergeCell ref="AK183:AL183"/>
    <mergeCell ref="AN183:AO183"/>
    <mergeCell ref="AQ183:AR183"/>
    <mergeCell ref="V184:W184"/>
    <mergeCell ref="Y184:Z184"/>
    <mergeCell ref="AB184:AC184"/>
    <mergeCell ref="AE184:AF184"/>
    <mergeCell ref="AH184:AI184"/>
    <mergeCell ref="AK184:AL184"/>
    <mergeCell ref="AN184:AO184"/>
    <mergeCell ref="AQ184:AR184"/>
    <mergeCell ref="V185:W185"/>
    <mergeCell ref="Y185:Z185"/>
    <mergeCell ref="AB185:AC185"/>
    <mergeCell ref="AE185:AF185"/>
    <mergeCell ref="AH185:AI185"/>
    <mergeCell ref="AK185:AL185"/>
    <mergeCell ref="AN185:AO185"/>
    <mergeCell ref="AQ185:AR185"/>
    <mergeCell ref="V186:W186"/>
    <mergeCell ref="Y186:Z186"/>
    <mergeCell ref="AB186:AC186"/>
    <mergeCell ref="AE186:AF186"/>
    <mergeCell ref="AH186:AI186"/>
    <mergeCell ref="AK186:AL186"/>
    <mergeCell ref="AN186:AO186"/>
    <mergeCell ref="AQ186:AR186"/>
    <mergeCell ref="V187:W187"/>
    <mergeCell ref="Y187:Z187"/>
    <mergeCell ref="AB187:AC187"/>
    <mergeCell ref="AE187:AF187"/>
    <mergeCell ref="AH187:AI187"/>
    <mergeCell ref="AK187:AL187"/>
    <mergeCell ref="AN187:AO187"/>
    <mergeCell ref="AQ187:AR187"/>
    <mergeCell ref="V188:W188"/>
    <mergeCell ref="Y188:Z188"/>
    <mergeCell ref="AB188:AC188"/>
    <mergeCell ref="AE188:AF188"/>
    <mergeCell ref="AH188:AI188"/>
    <mergeCell ref="AK188:AL188"/>
    <mergeCell ref="AN188:AO188"/>
    <mergeCell ref="AQ188:AR188"/>
    <mergeCell ref="V189:W189"/>
    <mergeCell ref="Y189:Z189"/>
    <mergeCell ref="AB189:AC189"/>
    <mergeCell ref="AE189:AF189"/>
    <mergeCell ref="AH189:AI189"/>
    <mergeCell ref="AK189:AL189"/>
    <mergeCell ref="AN189:AO189"/>
    <mergeCell ref="AQ189:AR189"/>
    <mergeCell ref="V190:W190"/>
    <mergeCell ref="Y190:Z190"/>
    <mergeCell ref="AB190:AC190"/>
    <mergeCell ref="AE190:AF190"/>
    <mergeCell ref="AH190:AI190"/>
    <mergeCell ref="AK190:AL190"/>
    <mergeCell ref="AN190:AO190"/>
    <mergeCell ref="AQ190:AR190"/>
    <mergeCell ref="V191:W191"/>
    <mergeCell ref="Y191:Z191"/>
    <mergeCell ref="AB191:AC191"/>
    <mergeCell ref="AE191:AF191"/>
    <mergeCell ref="AH191:AI191"/>
    <mergeCell ref="AK191:AL191"/>
    <mergeCell ref="AN191:AO191"/>
    <mergeCell ref="AQ191:AR191"/>
    <mergeCell ref="V192:W192"/>
    <mergeCell ref="Y192:Z192"/>
    <mergeCell ref="AB192:AC192"/>
    <mergeCell ref="AE192:AF192"/>
    <mergeCell ref="AH192:AI192"/>
    <mergeCell ref="AK192:AL192"/>
    <mergeCell ref="AN192:AO192"/>
    <mergeCell ref="AQ192:AR192"/>
    <mergeCell ref="V193:W193"/>
    <mergeCell ref="Y193:Z193"/>
    <mergeCell ref="AB193:AC193"/>
    <mergeCell ref="AE193:AF193"/>
    <mergeCell ref="AH193:AI193"/>
    <mergeCell ref="AK193:AL193"/>
    <mergeCell ref="AN193:AO193"/>
    <mergeCell ref="AQ193:AR193"/>
    <mergeCell ref="V194:W194"/>
    <mergeCell ref="Y194:Z194"/>
    <mergeCell ref="AB194:AC194"/>
    <mergeCell ref="AE194:AF194"/>
    <mergeCell ref="AH194:AI194"/>
    <mergeCell ref="AK194:AL194"/>
    <mergeCell ref="AN194:AO194"/>
    <mergeCell ref="AQ194:AR194"/>
    <mergeCell ref="V195:W195"/>
    <mergeCell ref="Y195:Z195"/>
    <mergeCell ref="AB195:AC195"/>
    <mergeCell ref="AE195:AF195"/>
    <mergeCell ref="AH195:AI195"/>
    <mergeCell ref="AK195:AL195"/>
    <mergeCell ref="AN195:AO195"/>
    <mergeCell ref="AQ195:AR195"/>
    <mergeCell ref="V196:W196"/>
    <mergeCell ref="Y196:Z196"/>
    <mergeCell ref="AB196:AC196"/>
    <mergeCell ref="AE196:AF196"/>
    <mergeCell ref="AH196:AI196"/>
    <mergeCell ref="AK196:AL196"/>
    <mergeCell ref="AN196:AO196"/>
    <mergeCell ref="AQ196:AR196"/>
    <mergeCell ref="V197:W197"/>
    <mergeCell ref="Y197:Z197"/>
    <mergeCell ref="AB197:AC197"/>
    <mergeCell ref="AE197:AF197"/>
    <mergeCell ref="AH197:AI197"/>
    <mergeCell ref="AK197:AL197"/>
    <mergeCell ref="AN197:AO197"/>
    <mergeCell ref="AQ197:AR197"/>
    <mergeCell ref="V198:W198"/>
    <mergeCell ref="Y198:Z198"/>
    <mergeCell ref="AB198:AC198"/>
    <mergeCell ref="AE198:AF198"/>
    <mergeCell ref="AH198:AI198"/>
    <mergeCell ref="AK198:AL198"/>
    <mergeCell ref="AN198:AO198"/>
    <mergeCell ref="AQ198:AR198"/>
    <mergeCell ref="V199:W199"/>
    <mergeCell ref="Y199:Z199"/>
    <mergeCell ref="AB199:AC199"/>
    <mergeCell ref="AE199:AF199"/>
    <mergeCell ref="AH199:AI199"/>
    <mergeCell ref="AK199:AL199"/>
    <mergeCell ref="AN199:AO199"/>
    <mergeCell ref="AQ199:AR199"/>
    <mergeCell ref="V200:W200"/>
    <mergeCell ref="Y200:Z200"/>
    <mergeCell ref="AB200:AC200"/>
    <mergeCell ref="AE200:AF200"/>
    <mergeCell ref="AH200:AI200"/>
    <mergeCell ref="AK200:AL200"/>
    <mergeCell ref="AN200:AO200"/>
    <mergeCell ref="AQ200:AR200"/>
    <mergeCell ref="V201:W201"/>
    <mergeCell ref="Y201:Z201"/>
    <mergeCell ref="AB201:AC201"/>
    <mergeCell ref="AE201:AF201"/>
    <mergeCell ref="AH201:AI201"/>
    <mergeCell ref="AK201:AL201"/>
    <mergeCell ref="AN201:AO201"/>
    <mergeCell ref="AQ201:AR201"/>
    <mergeCell ref="V202:W202"/>
    <mergeCell ref="Y202:Z202"/>
    <mergeCell ref="AB202:AC202"/>
    <mergeCell ref="AE202:AF202"/>
    <mergeCell ref="AH202:AI202"/>
    <mergeCell ref="AK202:AL202"/>
    <mergeCell ref="AN202:AO202"/>
    <mergeCell ref="AQ202:AR202"/>
    <mergeCell ref="V203:W203"/>
    <mergeCell ref="Y203:Z203"/>
    <mergeCell ref="AB203:AC203"/>
    <mergeCell ref="AE203:AF203"/>
    <mergeCell ref="AH203:AI203"/>
    <mergeCell ref="AK203:AL203"/>
    <mergeCell ref="AN203:AO203"/>
    <mergeCell ref="AQ203:AR203"/>
    <mergeCell ref="V204:W204"/>
    <mergeCell ref="Y204:Z204"/>
    <mergeCell ref="AB204:AC204"/>
    <mergeCell ref="AE204:AF204"/>
    <mergeCell ref="AH204:AI204"/>
    <mergeCell ref="AK204:AL204"/>
    <mergeCell ref="AN204:AO204"/>
    <mergeCell ref="AQ204:AR204"/>
    <mergeCell ref="V205:W205"/>
    <mergeCell ref="Y205:Z205"/>
    <mergeCell ref="AB205:AC205"/>
    <mergeCell ref="AE205:AF205"/>
    <mergeCell ref="AH205:AI205"/>
    <mergeCell ref="AK205:AL205"/>
    <mergeCell ref="AN205:AO205"/>
    <mergeCell ref="AQ205:AR205"/>
    <mergeCell ref="V206:W206"/>
    <mergeCell ref="Y206:Z206"/>
    <mergeCell ref="AB206:AC206"/>
    <mergeCell ref="AE206:AF206"/>
    <mergeCell ref="AH206:AI206"/>
    <mergeCell ref="AK206:AL206"/>
    <mergeCell ref="AN206:AO206"/>
    <mergeCell ref="AQ206:AR206"/>
    <mergeCell ref="V207:W207"/>
    <mergeCell ref="Y207:Z207"/>
    <mergeCell ref="AB207:AC207"/>
    <mergeCell ref="AE207:AF207"/>
    <mergeCell ref="AH207:AI207"/>
    <mergeCell ref="AK207:AL207"/>
    <mergeCell ref="AN207:AO207"/>
    <mergeCell ref="AQ207:AR207"/>
    <mergeCell ref="V208:W208"/>
    <mergeCell ref="Y208:Z208"/>
    <mergeCell ref="AB208:AC208"/>
    <mergeCell ref="AE208:AF208"/>
    <mergeCell ref="AH208:AI208"/>
    <mergeCell ref="AK208:AL208"/>
    <mergeCell ref="AN208:AO208"/>
    <mergeCell ref="AQ208:AR208"/>
    <mergeCell ref="V209:W209"/>
    <mergeCell ref="Y209:Z209"/>
    <mergeCell ref="AB209:AC209"/>
    <mergeCell ref="AE209:AF209"/>
    <mergeCell ref="AH209:AI209"/>
    <mergeCell ref="AK209:AL209"/>
    <mergeCell ref="AN209:AO209"/>
    <mergeCell ref="AQ209:AR209"/>
    <mergeCell ref="V210:W210"/>
    <mergeCell ref="Y210:Z210"/>
    <mergeCell ref="AB210:AC210"/>
    <mergeCell ref="AE210:AF210"/>
    <mergeCell ref="AH210:AI210"/>
    <mergeCell ref="AK210:AL210"/>
    <mergeCell ref="AN210:AO210"/>
    <mergeCell ref="AQ210:AR210"/>
    <mergeCell ref="A3:C4"/>
    <mergeCell ref="D3:O4"/>
    <mergeCell ref="P3:R4"/>
    <mergeCell ref="S3:U4"/>
    <mergeCell ref="V3:Z4"/>
    <mergeCell ref="AA3:AA4"/>
    <mergeCell ref="AB3:AC4"/>
    <mergeCell ref="AD3:AG4"/>
    <mergeCell ref="AM3:AS4"/>
    <mergeCell ref="AT3:AV4"/>
    <mergeCell ref="AW3:AW4"/>
    <mergeCell ref="AX3:AX4"/>
    <mergeCell ref="A5:C6"/>
    <mergeCell ref="V5:AR6"/>
    <mergeCell ref="A7:A8"/>
    <mergeCell ref="B7:B8"/>
    <mergeCell ref="C7:C8"/>
    <mergeCell ref="D7:F8"/>
    <mergeCell ref="G7:I8"/>
    <mergeCell ref="J7:L8"/>
    <mergeCell ref="M7:O8"/>
    <mergeCell ref="P7:R8"/>
    <mergeCell ref="S7:U8"/>
    <mergeCell ref="AS7:AS8"/>
    <mergeCell ref="AT7:AT8"/>
    <mergeCell ref="AU7:AU8"/>
    <mergeCell ref="AV7:AV8"/>
    <mergeCell ref="AW7:AW8"/>
    <mergeCell ref="AX7:AX8"/>
    <mergeCell ref="A9:A10"/>
    <mergeCell ref="B9:B10"/>
    <mergeCell ref="C9:C10"/>
    <mergeCell ref="D9:F10"/>
    <mergeCell ref="G9:I10"/>
    <mergeCell ref="J9:L10"/>
    <mergeCell ref="M9:O10"/>
    <mergeCell ref="P9:R10"/>
    <mergeCell ref="S9:U10"/>
    <mergeCell ref="AS9:AS10"/>
    <mergeCell ref="AT9:AT10"/>
    <mergeCell ref="AU9:AU10"/>
    <mergeCell ref="AV9:AV10"/>
    <mergeCell ref="AW9:AW10"/>
    <mergeCell ref="AX9:AX10"/>
    <mergeCell ref="A11:A12"/>
    <mergeCell ref="B11:B12"/>
    <mergeCell ref="C11:C12"/>
    <mergeCell ref="D11:F12"/>
    <mergeCell ref="G11:I12"/>
    <mergeCell ref="J11:L12"/>
    <mergeCell ref="M11:O12"/>
    <mergeCell ref="P11:R12"/>
    <mergeCell ref="S11:U12"/>
    <mergeCell ref="AS11:AS12"/>
    <mergeCell ref="AT11:AT12"/>
    <mergeCell ref="AU11:AU12"/>
    <mergeCell ref="AV11:AV12"/>
    <mergeCell ref="AW11:AW12"/>
    <mergeCell ref="AX11:AX12"/>
    <mergeCell ref="A13:A14"/>
    <mergeCell ref="B13:B14"/>
    <mergeCell ref="C13:C14"/>
    <mergeCell ref="D13:F14"/>
    <mergeCell ref="G13:I14"/>
    <mergeCell ref="J13:L14"/>
    <mergeCell ref="M13:O14"/>
    <mergeCell ref="P13:R14"/>
    <mergeCell ref="S13:U14"/>
    <mergeCell ref="AS13:AS14"/>
    <mergeCell ref="AT13:AT14"/>
    <mergeCell ref="AU13:AU14"/>
    <mergeCell ref="AV13:AV14"/>
    <mergeCell ref="AW13:AW14"/>
    <mergeCell ref="AX13:AX14"/>
    <mergeCell ref="A15:A16"/>
    <mergeCell ref="B15:B16"/>
    <mergeCell ref="C15:C16"/>
    <mergeCell ref="D15:F16"/>
    <mergeCell ref="G15:I16"/>
    <mergeCell ref="J15:L16"/>
    <mergeCell ref="M15:O16"/>
    <mergeCell ref="P15:R16"/>
    <mergeCell ref="S15:U16"/>
    <mergeCell ref="AS15:AS16"/>
    <mergeCell ref="AT15:AT16"/>
    <mergeCell ref="AU15:AU16"/>
    <mergeCell ref="AV15:AV16"/>
    <mergeCell ref="AW15:AW16"/>
    <mergeCell ref="AX15:AX16"/>
    <mergeCell ref="A17:A18"/>
    <mergeCell ref="B17:B18"/>
    <mergeCell ref="C17:C18"/>
    <mergeCell ref="D17:F18"/>
    <mergeCell ref="G17:I18"/>
    <mergeCell ref="J17:L18"/>
    <mergeCell ref="M17:O18"/>
    <mergeCell ref="P17:R18"/>
    <mergeCell ref="S17:U18"/>
    <mergeCell ref="AS17:AS18"/>
    <mergeCell ref="AT17:AT18"/>
    <mergeCell ref="AU17:AU18"/>
    <mergeCell ref="AV17:AV18"/>
    <mergeCell ref="AW17:AW18"/>
    <mergeCell ref="AX17:AX18"/>
    <mergeCell ref="A19:A20"/>
    <mergeCell ref="B19:B20"/>
    <mergeCell ref="C19:C20"/>
    <mergeCell ref="D19:F20"/>
    <mergeCell ref="G19:I20"/>
    <mergeCell ref="J19:L20"/>
    <mergeCell ref="M19:O20"/>
    <mergeCell ref="P19:R20"/>
    <mergeCell ref="S19:U20"/>
    <mergeCell ref="AS19:AS20"/>
    <mergeCell ref="AT19:AT20"/>
    <mergeCell ref="AU19:AU20"/>
    <mergeCell ref="AV19:AV20"/>
    <mergeCell ref="AW19:AW20"/>
    <mergeCell ref="AX19:AX20"/>
    <mergeCell ref="A21:A22"/>
    <mergeCell ref="B21:B22"/>
    <mergeCell ref="C21:C22"/>
    <mergeCell ref="D21:F22"/>
    <mergeCell ref="G21:I22"/>
    <mergeCell ref="J21:L22"/>
    <mergeCell ref="M21:O22"/>
    <mergeCell ref="P21:R22"/>
    <mergeCell ref="S21:U22"/>
    <mergeCell ref="AS21:AS22"/>
    <mergeCell ref="AT21:AT22"/>
    <mergeCell ref="AU21:AU22"/>
    <mergeCell ref="AV21:AV22"/>
    <mergeCell ref="AW21:AW22"/>
    <mergeCell ref="AX21:AX22"/>
    <mergeCell ref="A23:A24"/>
    <mergeCell ref="B23:B24"/>
    <mergeCell ref="C23:C24"/>
    <mergeCell ref="D23:F24"/>
    <mergeCell ref="G23:I24"/>
    <mergeCell ref="J23:L24"/>
    <mergeCell ref="M23:O24"/>
    <mergeCell ref="P23:R24"/>
    <mergeCell ref="S23:U24"/>
    <mergeCell ref="AS23:AS24"/>
    <mergeCell ref="AT23:AT24"/>
    <mergeCell ref="AU23:AU24"/>
    <mergeCell ref="AV23:AV24"/>
    <mergeCell ref="AW23:AW24"/>
    <mergeCell ref="AX23:AX24"/>
    <mergeCell ref="A25:A26"/>
    <mergeCell ref="B25:B26"/>
    <mergeCell ref="C25:C26"/>
    <mergeCell ref="D25:F26"/>
    <mergeCell ref="G25:I26"/>
    <mergeCell ref="J25:L26"/>
    <mergeCell ref="M25:O26"/>
    <mergeCell ref="P25:R26"/>
    <mergeCell ref="S25:U26"/>
    <mergeCell ref="AS25:AS26"/>
    <mergeCell ref="AT25:AT26"/>
    <mergeCell ref="AU25:AU26"/>
    <mergeCell ref="AV25:AV26"/>
    <mergeCell ref="AW25:AW26"/>
    <mergeCell ref="AX25:AX26"/>
    <mergeCell ref="A27:A28"/>
    <mergeCell ref="B27:B28"/>
    <mergeCell ref="C27:C28"/>
    <mergeCell ref="D27:F28"/>
    <mergeCell ref="G27:I28"/>
    <mergeCell ref="J27:L28"/>
    <mergeCell ref="M27:O28"/>
    <mergeCell ref="P27:R28"/>
    <mergeCell ref="S27:U28"/>
    <mergeCell ref="AS27:AS28"/>
    <mergeCell ref="AT27:AT28"/>
    <mergeCell ref="AU27:AU28"/>
    <mergeCell ref="AV27:AV28"/>
    <mergeCell ref="AW27:AW28"/>
    <mergeCell ref="AX27:AX28"/>
    <mergeCell ref="A29:A30"/>
    <mergeCell ref="B29:B30"/>
    <mergeCell ref="C29:C30"/>
    <mergeCell ref="D29:F30"/>
    <mergeCell ref="G29:I30"/>
    <mergeCell ref="J29:L30"/>
    <mergeCell ref="M29:O30"/>
    <mergeCell ref="P29:R30"/>
    <mergeCell ref="S29:U30"/>
    <mergeCell ref="AS29:AS30"/>
    <mergeCell ref="AT29:AT30"/>
    <mergeCell ref="AU29:AU30"/>
    <mergeCell ref="AV29:AV30"/>
    <mergeCell ref="AW29:AW30"/>
    <mergeCell ref="AX29:AX30"/>
    <mergeCell ref="A31:A32"/>
    <mergeCell ref="B31:B32"/>
    <mergeCell ref="C31:C32"/>
    <mergeCell ref="D31:F32"/>
    <mergeCell ref="G31:I32"/>
    <mergeCell ref="J31:L32"/>
    <mergeCell ref="M31:O32"/>
    <mergeCell ref="P31:R32"/>
    <mergeCell ref="S31:U32"/>
    <mergeCell ref="AS31:AS32"/>
    <mergeCell ref="AT31:AT32"/>
    <mergeCell ref="AU31:AU32"/>
    <mergeCell ref="AV31:AV32"/>
    <mergeCell ref="AW31:AW32"/>
    <mergeCell ref="AX31:AX32"/>
    <mergeCell ref="A33:A34"/>
    <mergeCell ref="B33:B34"/>
    <mergeCell ref="C33:C34"/>
    <mergeCell ref="D33:F34"/>
    <mergeCell ref="G33:I34"/>
    <mergeCell ref="J33:L34"/>
    <mergeCell ref="M33:O34"/>
    <mergeCell ref="P33:R34"/>
    <mergeCell ref="S33:U34"/>
    <mergeCell ref="AS33:AS34"/>
    <mergeCell ref="AT33:AT34"/>
    <mergeCell ref="AU33:AU34"/>
    <mergeCell ref="AV33:AV34"/>
    <mergeCell ref="AW33:AW34"/>
    <mergeCell ref="AX33:AX34"/>
    <mergeCell ref="A35:A36"/>
    <mergeCell ref="B35:B36"/>
    <mergeCell ref="C35:C36"/>
    <mergeCell ref="D35:F36"/>
    <mergeCell ref="G35:I36"/>
    <mergeCell ref="J35:L36"/>
    <mergeCell ref="M35:O36"/>
    <mergeCell ref="P35:R36"/>
    <mergeCell ref="S35:U36"/>
    <mergeCell ref="AS35:AS36"/>
    <mergeCell ref="AT35:AT36"/>
    <mergeCell ref="AU35:AU36"/>
    <mergeCell ref="AV35:AV36"/>
    <mergeCell ref="AW35:AW36"/>
    <mergeCell ref="AX35:AX36"/>
    <mergeCell ref="A37:A38"/>
    <mergeCell ref="B37:B38"/>
    <mergeCell ref="C37:C38"/>
    <mergeCell ref="D37:F38"/>
    <mergeCell ref="G37:I38"/>
    <mergeCell ref="J37:L38"/>
    <mergeCell ref="M37:O38"/>
    <mergeCell ref="P37:R38"/>
    <mergeCell ref="S37:U38"/>
    <mergeCell ref="AS37:AS38"/>
    <mergeCell ref="AT37:AT38"/>
    <mergeCell ref="AU37:AU38"/>
    <mergeCell ref="AV37:AV38"/>
    <mergeCell ref="AW37:AW38"/>
    <mergeCell ref="AX37:AX38"/>
    <mergeCell ref="A39:A40"/>
    <mergeCell ref="B39:B40"/>
    <mergeCell ref="C39:C40"/>
    <mergeCell ref="D39:F40"/>
    <mergeCell ref="G39:I40"/>
    <mergeCell ref="J39:L40"/>
    <mergeCell ref="M39:O40"/>
    <mergeCell ref="P39:R40"/>
    <mergeCell ref="S39:U40"/>
    <mergeCell ref="AS39:AS40"/>
    <mergeCell ref="AT39:AT40"/>
    <mergeCell ref="AU39:AU40"/>
    <mergeCell ref="AV39:AV40"/>
    <mergeCell ref="AW39:AW40"/>
    <mergeCell ref="AX39:AX40"/>
    <mergeCell ref="A41:A42"/>
    <mergeCell ref="B41:B42"/>
    <mergeCell ref="C41:C42"/>
    <mergeCell ref="D41:F42"/>
    <mergeCell ref="G41:I42"/>
    <mergeCell ref="J41:L42"/>
    <mergeCell ref="M41:O42"/>
    <mergeCell ref="P41:R42"/>
    <mergeCell ref="S41:U42"/>
    <mergeCell ref="AS41:AS42"/>
    <mergeCell ref="AT41:AT42"/>
    <mergeCell ref="AU41:AU42"/>
    <mergeCell ref="AV41:AV42"/>
    <mergeCell ref="AW41:AW42"/>
    <mergeCell ref="AX41:AX42"/>
    <mergeCell ref="A43:A44"/>
    <mergeCell ref="B43:B44"/>
    <mergeCell ref="C43:C44"/>
    <mergeCell ref="D43:F44"/>
    <mergeCell ref="G43:I44"/>
    <mergeCell ref="J43:L44"/>
    <mergeCell ref="M43:O44"/>
    <mergeCell ref="P43:R44"/>
    <mergeCell ref="S43:U44"/>
    <mergeCell ref="AS43:AS44"/>
    <mergeCell ref="AT43:AT44"/>
    <mergeCell ref="AU43:AU44"/>
    <mergeCell ref="AV43:AV44"/>
    <mergeCell ref="AW43:AW44"/>
    <mergeCell ref="AX43:AX44"/>
    <mergeCell ref="A45:C46"/>
    <mergeCell ref="D45:F46"/>
    <mergeCell ref="G45:I46"/>
    <mergeCell ref="J45:L46"/>
    <mergeCell ref="M45:O46"/>
    <mergeCell ref="P45:R46"/>
    <mergeCell ref="S45:U46"/>
    <mergeCell ref="AE45:AM46"/>
    <mergeCell ref="AN45:AR46"/>
    <mergeCell ref="AS45:AV46"/>
    <mergeCell ref="AW45:AX46"/>
    <mergeCell ref="A47:A48"/>
    <mergeCell ref="B47:B48"/>
    <mergeCell ref="C47:C48"/>
    <mergeCell ref="D47:F48"/>
    <mergeCell ref="G47:I48"/>
    <mergeCell ref="J47:L48"/>
    <mergeCell ref="M47:O48"/>
    <mergeCell ref="P47:R48"/>
    <mergeCell ref="S47:U48"/>
    <mergeCell ref="AS47:AV48"/>
    <mergeCell ref="AW47:AX48"/>
    <mergeCell ref="A49:C51"/>
    <mergeCell ref="E49:E50"/>
    <mergeCell ref="H49:H50"/>
    <mergeCell ref="K49:K50"/>
    <mergeCell ref="N49:N50"/>
    <mergeCell ref="Q49:Q50"/>
    <mergeCell ref="T49:T50"/>
    <mergeCell ref="W49:W50"/>
    <mergeCell ref="Z49:Z50"/>
    <mergeCell ref="AC49:AC50"/>
    <mergeCell ref="AF49:AG50"/>
    <mergeCell ref="AI49:AJ50"/>
    <mergeCell ref="AM49:AN50"/>
    <mergeCell ref="AP49:AQ50"/>
    <mergeCell ref="AS49:AV51"/>
    <mergeCell ref="AW49:AX51"/>
    <mergeCell ref="A52:C54"/>
    <mergeCell ref="AS52:AX54"/>
    <mergeCell ref="E53:F54"/>
    <mergeCell ref="H53:I54"/>
    <mergeCell ref="K53:L54"/>
    <mergeCell ref="N53:O54"/>
    <mergeCell ref="Q53:R54"/>
    <mergeCell ref="T53:U54"/>
    <mergeCell ref="W53:X54"/>
    <mergeCell ref="Z53:AA54"/>
    <mergeCell ref="AC53:AD54"/>
    <mergeCell ref="AF53:AG54"/>
    <mergeCell ref="AI53:AJ54"/>
    <mergeCell ref="AM53:AN54"/>
    <mergeCell ref="AP53:AQ54"/>
    <mergeCell ref="A57:C58"/>
    <mergeCell ref="D57:O58"/>
    <mergeCell ref="P57:R58"/>
    <mergeCell ref="S57:U58"/>
    <mergeCell ref="V57:Z58"/>
    <mergeCell ref="AA57:AA58"/>
    <mergeCell ref="AB57:AC58"/>
    <mergeCell ref="AD57:AG58"/>
    <mergeCell ref="AM57:AS58"/>
    <mergeCell ref="AT57:AV58"/>
    <mergeCell ref="AW57:AW58"/>
    <mergeCell ref="AX57:AX58"/>
    <mergeCell ref="A59:C60"/>
    <mergeCell ref="V59:AR60"/>
    <mergeCell ref="A61:A62"/>
    <mergeCell ref="B61:B62"/>
    <mergeCell ref="C61:C62"/>
    <mergeCell ref="D61:F62"/>
    <mergeCell ref="G61:I62"/>
    <mergeCell ref="J61:L62"/>
    <mergeCell ref="M61:O62"/>
    <mergeCell ref="P61:R62"/>
    <mergeCell ref="S61:U62"/>
    <mergeCell ref="AS61:AS62"/>
    <mergeCell ref="AT61:AT62"/>
    <mergeCell ref="AU61:AU62"/>
    <mergeCell ref="AV61:AV62"/>
    <mergeCell ref="AW61:AW62"/>
    <mergeCell ref="AX61:AX62"/>
    <mergeCell ref="A63:A64"/>
    <mergeCell ref="B63:B64"/>
    <mergeCell ref="C63:C64"/>
    <mergeCell ref="D63:F64"/>
    <mergeCell ref="G63:I64"/>
    <mergeCell ref="J63:L64"/>
    <mergeCell ref="M63:O64"/>
    <mergeCell ref="P63:R64"/>
    <mergeCell ref="S63:U64"/>
    <mergeCell ref="AS63:AS64"/>
    <mergeCell ref="AT63:AT64"/>
    <mergeCell ref="AU63:AU64"/>
    <mergeCell ref="AV63:AV64"/>
    <mergeCell ref="AW63:AW64"/>
    <mergeCell ref="AX63:AX64"/>
    <mergeCell ref="A65:A66"/>
    <mergeCell ref="B65:B66"/>
    <mergeCell ref="C65:C66"/>
    <mergeCell ref="D65:F66"/>
    <mergeCell ref="G65:I66"/>
    <mergeCell ref="J65:L66"/>
    <mergeCell ref="M65:O66"/>
    <mergeCell ref="P65:R66"/>
    <mergeCell ref="S65:U66"/>
    <mergeCell ref="AS65:AS66"/>
    <mergeCell ref="AT65:AT66"/>
    <mergeCell ref="AU65:AU66"/>
    <mergeCell ref="AV65:AV66"/>
    <mergeCell ref="AW65:AW66"/>
    <mergeCell ref="AX65:AX66"/>
    <mergeCell ref="A67:A68"/>
    <mergeCell ref="B67:B68"/>
    <mergeCell ref="C67:C68"/>
    <mergeCell ref="D67:F68"/>
    <mergeCell ref="G67:I68"/>
    <mergeCell ref="J67:L68"/>
    <mergeCell ref="M67:O68"/>
    <mergeCell ref="P67:R68"/>
    <mergeCell ref="S67:U68"/>
    <mergeCell ref="AS67:AS68"/>
    <mergeCell ref="AT67:AT68"/>
    <mergeCell ref="AU67:AU68"/>
    <mergeCell ref="AV67:AV68"/>
    <mergeCell ref="AW67:AW68"/>
    <mergeCell ref="AX67:AX68"/>
    <mergeCell ref="A69:A70"/>
    <mergeCell ref="B69:B70"/>
    <mergeCell ref="C69:C70"/>
    <mergeCell ref="D69:F70"/>
    <mergeCell ref="G69:I70"/>
    <mergeCell ref="J69:L70"/>
    <mergeCell ref="M69:O70"/>
    <mergeCell ref="P69:R70"/>
    <mergeCell ref="S69:U70"/>
    <mergeCell ref="AS69:AS70"/>
    <mergeCell ref="AT69:AT70"/>
    <mergeCell ref="AU69:AU70"/>
    <mergeCell ref="AV69:AV70"/>
    <mergeCell ref="AW69:AW70"/>
    <mergeCell ref="AX69:AX70"/>
    <mergeCell ref="A71:A72"/>
    <mergeCell ref="B71:B72"/>
    <mergeCell ref="C71:C72"/>
    <mergeCell ref="D71:F72"/>
    <mergeCell ref="G71:I72"/>
    <mergeCell ref="J71:L72"/>
    <mergeCell ref="M71:O72"/>
    <mergeCell ref="P71:R72"/>
    <mergeCell ref="S71:U72"/>
    <mergeCell ref="AS71:AS72"/>
    <mergeCell ref="AT71:AT72"/>
    <mergeCell ref="AU71:AU72"/>
    <mergeCell ref="AV71:AV72"/>
    <mergeCell ref="AW71:AW72"/>
    <mergeCell ref="AX71:AX72"/>
    <mergeCell ref="A73:A74"/>
    <mergeCell ref="B73:B74"/>
    <mergeCell ref="C73:C74"/>
    <mergeCell ref="D73:F74"/>
    <mergeCell ref="G73:I74"/>
    <mergeCell ref="J73:L74"/>
    <mergeCell ref="M73:O74"/>
    <mergeCell ref="P73:R74"/>
    <mergeCell ref="S73:U74"/>
    <mergeCell ref="AS73:AS74"/>
    <mergeCell ref="AT73:AT74"/>
    <mergeCell ref="AU73:AU74"/>
    <mergeCell ref="AV73:AV74"/>
    <mergeCell ref="AW73:AW74"/>
    <mergeCell ref="AX73:AX74"/>
    <mergeCell ref="A75:A76"/>
    <mergeCell ref="B75:B76"/>
    <mergeCell ref="C75:C76"/>
    <mergeCell ref="D75:F76"/>
    <mergeCell ref="G75:I76"/>
    <mergeCell ref="J75:L76"/>
    <mergeCell ref="M75:O76"/>
    <mergeCell ref="P75:R76"/>
    <mergeCell ref="S75:U76"/>
    <mergeCell ref="AS75:AS76"/>
    <mergeCell ref="AT75:AT76"/>
    <mergeCell ref="AU75:AU76"/>
    <mergeCell ref="AV75:AV76"/>
    <mergeCell ref="AW75:AW76"/>
    <mergeCell ref="AX75:AX76"/>
    <mergeCell ref="A77:A78"/>
    <mergeCell ref="B77:B78"/>
    <mergeCell ref="C77:C78"/>
    <mergeCell ref="D77:F78"/>
    <mergeCell ref="G77:I78"/>
    <mergeCell ref="J77:L78"/>
    <mergeCell ref="M77:O78"/>
    <mergeCell ref="P77:R78"/>
    <mergeCell ref="S77:U78"/>
    <mergeCell ref="AS77:AS78"/>
    <mergeCell ref="AT77:AT78"/>
    <mergeCell ref="AU77:AU78"/>
    <mergeCell ref="AV77:AV78"/>
    <mergeCell ref="AW77:AW78"/>
    <mergeCell ref="AX77:AX78"/>
    <mergeCell ref="A79:A80"/>
    <mergeCell ref="B79:B80"/>
    <mergeCell ref="C79:C80"/>
    <mergeCell ref="D79:F80"/>
    <mergeCell ref="G79:I80"/>
    <mergeCell ref="J79:L80"/>
    <mergeCell ref="M79:O80"/>
    <mergeCell ref="P79:R80"/>
    <mergeCell ref="S79:U80"/>
    <mergeCell ref="AS79:AS80"/>
    <mergeCell ref="AT79:AT80"/>
    <mergeCell ref="AU79:AU80"/>
    <mergeCell ref="AV79:AV80"/>
    <mergeCell ref="AW79:AW80"/>
    <mergeCell ref="AX79:AX80"/>
    <mergeCell ref="A81:A82"/>
    <mergeCell ref="B81:B82"/>
    <mergeCell ref="C81:C82"/>
    <mergeCell ref="D81:F82"/>
    <mergeCell ref="G81:I82"/>
    <mergeCell ref="J81:L82"/>
    <mergeCell ref="M81:O82"/>
    <mergeCell ref="P81:R82"/>
    <mergeCell ref="S81:U82"/>
    <mergeCell ref="AS81:AS82"/>
    <mergeCell ref="AT81:AT82"/>
    <mergeCell ref="AU81:AU82"/>
    <mergeCell ref="AV81:AV82"/>
    <mergeCell ref="AW81:AW82"/>
    <mergeCell ref="AX81:AX82"/>
    <mergeCell ref="A83:A84"/>
    <mergeCell ref="B83:B84"/>
    <mergeCell ref="C83:C84"/>
    <mergeCell ref="D83:F84"/>
    <mergeCell ref="G83:I84"/>
    <mergeCell ref="J83:L84"/>
    <mergeCell ref="M83:O84"/>
    <mergeCell ref="P83:R84"/>
    <mergeCell ref="S83:U84"/>
    <mergeCell ref="AS83:AS84"/>
    <mergeCell ref="AT83:AT84"/>
    <mergeCell ref="AU83:AU84"/>
    <mergeCell ref="AV83:AV84"/>
    <mergeCell ref="AW83:AW84"/>
    <mergeCell ref="AX83:AX84"/>
    <mergeCell ref="A85:A86"/>
    <mergeCell ref="B85:B86"/>
    <mergeCell ref="C85:C86"/>
    <mergeCell ref="D85:F86"/>
    <mergeCell ref="G85:I86"/>
    <mergeCell ref="J85:L86"/>
    <mergeCell ref="M85:O86"/>
    <mergeCell ref="P85:R86"/>
    <mergeCell ref="S85:U86"/>
    <mergeCell ref="AS85:AS86"/>
    <mergeCell ref="AT85:AT86"/>
    <mergeCell ref="AU85:AU86"/>
    <mergeCell ref="AV85:AV86"/>
    <mergeCell ref="AW85:AW86"/>
    <mergeCell ref="AX85:AX86"/>
    <mergeCell ref="A87:A88"/>
    <mergeCell ref="B87:B88"/>
    <mergeCell ref="C87:C88"/>
    <mergeCell ref="D87:F88"/>
    <mergeCell ref="G87:I88"/>
    <mergeCell ref="J87:L88"/>
    <mergeCell ref="M87:O88"/>
    <mergeCell ref="P87:R88"/>
    <mergeCell ref="S87:U88"/>
    <mergeCell ref="AS87:AS88"/>
    <mergeCell ref="AT87:AT88"/>
    <mergeCell ref="AU87:AU88"/>
    <mergeCell ref="AV87:AV88"/>
    <mergeCell ref="AW87:AW88"/>
    <mergeCell ref="AX87:AX88"/>
    <mergeCell ref="A89:A90"/>
    <mergeCell ref="B89:B90"/>
    <mergeCell ref="C89:C90"/>
    <mergeCell ref="D89:F90"/>
    <mergeCell ref="G89:I90"/>
    <mergeCell ref="J89:L90"/>
    <mergeCell ref="M89:O90"/>
    <mergeCell ref="P89:R90"/>
    <mergeCell ref="S89:U90"/>
    <mergeCell ref="AS89:AS90"/>
    <mergeCell ref="AT89:AT90"/>
    <mergeCell ref="AU89:AU90"/>
    <mergeCell ref="AV89:AV90"/>
    <mergeCell ref="AW89:AW90"/>
    <mergeCell ref="AX89:AX90"/>
    <mergeCell ref="A91:A92"/>
    <mergeCell ref="B91:B92"/>
    <mergeCell ref="C91:C92"/>
    <mergeCell ref="D91:F92"/>
    <mergeCell ref="G91:I92"/>
    <mergeCell ref="J91:L92"/>
    <mergeCell ref="M91:O92"/>
    <mergeCell ref="P91:R92"/>
    <mergeCell ref="S91:U92"/>
    <mergeCell ref="AS91:AS92"/>
    <mergeCell ref="AT91:AT92"/>
    <mergeCell ref="AU91:AU92"/>
    <mergeCell ref="AV91:AV92"/>
    <mergeCell ref="AW91:AW92"/>
    <mergeCell ref="AX91:AX92"/>
    <mergeCell ref="A93:A94"/>
    <mergeCell ref="B93:B94"/>
    <mergeCell ref="C93:C94"/>
    <mergeCell ref="D93:F94"/>
    <mergeCell ref="G93:I94"/>
    <mergeCell ref="J93:L94"/>
    <mergeCell ref="M93:O94"/>
    <mergeCell ref="P93:R94"/>
    <mergeCell ref="S93:U94"/>
    <mergeCell ref="AS93:AS94"/>
    <mergeCell ref="AT93:AT94"/>
    <mergeCell ref="AU93:AU94"/>
    <mergeCell ref="AV93:AV94"/>
    <mergeCell ref="AW93:AW94"/>
    <mergeCell ref="AX93:AX94"/>
    <mergeCell ref="A95:A96"/>
    <mergeCell ref="B95:B96"/>
    <mergeCell ref="C95:C96"/>
    <mergeCell ref="D95:F96"/>
    <mergeCell ref="G95:I96"/>
    <mergeCell ref="J95:L96"/>
    <mergeCell ref="M95:O96"/>
    <mergeCell ref="P95:R96"/>
    <mergeCell ref="S95:U96"/>
    <mergeCell ref="AS95:AS96"/>
    <mergeCell ref="AT95:AT96"/>
    <mergeCell ref="AU95:AU96"/>
    <mergeCell ref="AV95:AV96"/>
    <mergeCell ref="AW95:AW96"/>
    <mergeCell ref="AX95:AX96"/>
    <mergeCell ref="A97:A98"/>
    <mergeCell ref="B97:B98"/>
    <mergeCell ref="C97:C98"/>
    <mergeCell ref="D97:F98"/>
    <mergeCell ref="G97:I98"/>
    <mergeCell ref="J97:L98"/>
    <mergeCell ref="M97:O98"/>
    <mergeCell ref="P97:R98"/>
    <mergeCell ref="S97:U98"/>
    <mergeCell ref="AS97:AS98"/>
    <mergeCell ref="AT97:AT98"/>
    <mergeCell ref="AU97:AU98"/>
    <mergeCell ref="AV97:AV98"/>
    <mergeCell ref="AW97:AW98"/>
    <mergeCell ref="AX97:AX98"/>
    <mergeCell ref="A99:C100"/>
    <mergeCell ref="D99:F100"/>
    <mergeCell ref="G99:I100"/>
    <mergeCell ref="J99:L100"/>
    <mergeCell ref="M99:O100"/>
    <mergeCell ref="P99:R100"/>
    <mergeCell ref="S99:U100"/>
    <mergeCell ref="AS99:AV100"/>
    <mergeCell ref="AW99:AX100"/>
    <mergeCell ref="A101:A102"/>
    <mergeCell ref="B101:B102"/>
    <mergeCell ref="C101:C102"/>
    <mergeCell ref="D101:F102"/>
    <mergeCell ref="G101:I102"/>
    <mergeCell ref="J101:L102"/>
    <mergeCell ref="M101:O102"/>
    <mergeCell ref="P101:R102"/>
    <mergeCell ref="S101:U102"/>
    <mergeCell ref="AE101:AM102"/>
    <mergeCell ref="AN101:AR102"/>
    <mergeCell ref="AS101:AV102"/>
    <mergeCell ref="AW101:AX102"/>
    <mergeCell ref="A103:C105"/>
    <mergeCell ref="E103:E104"/>
    <mergeCell ref="H103:H104"/>
    <mergeCell ref="K103:K104"/>
    <mergeCell ref="N103:N104"/>
    <mergeCell ref="Q103:Q104"/>
    <mergeCell ref="T103:T104"/>
    <mergeCell ref="W103:W104"/>
    <mergeCell ref="Z103:Z104"/>
    <mergeCell ref="AC103:AC104"/>
    <mergeCell ref="AF103:AG104"/>
    <mergeCell ref="AI103:AJ104"/>
    <mergeCell ref="AM103:AN104"/>
    <mergeCell ref="AP103:AQ104"/>
    <mergeCell ref="AS103:AV105"/>
    <mergeCell ref="AW103:AX105"/>
    <mergeCell ref="A106:C108"/>
    <mergeCell ref="AS106:AX108"/>
    <mergeCell ref="E107:F108"/>
    <mergeCell ref="H107:I108"/>
    <mergeCell ref="K107:L108"/>
    <mergeCell ref="N107:O108"/>
    <mergeCell ref="Q107:R108"/>
    <mergeCell ref="T107:U108"/>
    <mergeCell ref="W107:X108"/>
    <mergeCell ref="Z107:AA108"/>
    <mergeCell ref="AC107:AD108"/>
    <mergeCell ref="AF107:AG108"/>
    <mergeCell ref="AI107:AJ108"/>
    <mergeCell ref="AM107:AN108"/>
    <mergeCell ref="AP107:AQ108"/>
    <mergeCell ref="A111:C112"/>
    <mergeCell ref="D111:O112"/>
    <mergeCell ref="P111:R112"/>
    <mergeCell ref="S111:U112"/>
    <mergeCell ref="V111:Z112"/>
    <mergeCell ref="AA111:AA112"/>
    <mergeCell ref="AB111:AC112"/>
    <mergeCell ref="AD111:AG112"/>
    <mergeCell ref="AM111:AS112"/>
    <mergeCell ref="AT111:AV112"/>
    <mergeCell ref="AW111:AW112"/>
    <mergeCell ref="AX111:AX112"/>
    <mergeCell ref="A113:C114"/>
    <mergeCell ref="V113:AR114"/>
    <mergeCell ref="A115:A116"/>
    <mergeCell ref="B115:B116"/>
    <mergeCell ref="C115:C116"/>
    <mergeCell ref="D115:F116"/>
    <mergeCell ref="G115:I116"/>
    <mergeCell ref="J115:L116"/>
    <mergeCell ref="M115:O116"/>
    <mergeCell ref="P115:R116"/>
    <mergeCell ref="S115:U116"/>
    <mergeCell ref="AS115:AS116"/>
    <mergeCell ref="AT115:AT116"/>
    <mergeCell ref="AU115:AU116"/>
    <mergeCell ref="AV115:AV116"/>
    <mergeCell ref="AW115:AW116"/>
    <mergeCell ref="AX115:AX116"/>
    <mergeCell ref="A117:A118"/>
    <mergeCell ref="B117:B118"/>
    <mergeCell ref="C117:C118"/>
    <mergeCell ref="D117:F118"/>
    <mergeCell ref="G117:I118"/>
    <mergeCell ref="J117:L118"/>
    <mergeCell ref="M117:O118"/>
    <mergeCell ref="P117:R118"/>
    <mergeCell ref="S117:U118"/>
    <mergeCell ref="AS117:AS118"/>
    <mergeCell ref="AT117:AT118"/>
    <mergeCell ref="AU117:AU118"/>
    <mergeCell ref="AV117:AV118"/>
    <mergeCell ref="AW117:AW118"/>
    <mergeCell ref="AX117:AX118"/>
    <mergeCell ref="A119:A120"/>
    <mergeCell ref="B119:B120"/>
    <mergeCell ref="C119:C120"/>
    <mergeCell ref="D119:F120"/>
    <mergeCell ref="G119:I120"/>
    <mergeCell ref="J119:L120"/>
    <mergeCell ref="M119:O120"/>
    <mergeCell ref="P119:R120"/>
    <mergeCell ref="S119:U120"/>
    <mergeCell ref="AS119:AS120"/>
    <mergeCell ref="AT119:AT120"/>
    <mergeCell ref="AU119:AU120"/>
    <mergeCell ref="AV119:AV120"/>
    <mergeCell ref="AW119:AW120"/>
    <mergeCell ref="AX119:AX120"/>
    <mergeCell ref="A121:A122"/>
    <mergeCell ref="B121:B122"/>
    <mergeCell ref="C121:C122"/>
    <mergeCell ref="D121:F122"/>
    <mergeCell ref="G121:I122"/>
    <mergeCell ref="J121:L122"/>
    <mergeCell ref="M121:O122"/>
    <mergeCell ref="P121:R122"/>
    <mergeCell ref="S121:U122"/>
    <mergeCell ref="AS121:AS122"/>
    <mergeCell ref="AT121:AT122"/>
    <mergeCell ref="AU121:AU122"/>
    <mergeCell ref="AV121:AV122"/>
    <mergeCell ref="AW121:AW122"/>
    <mergeCell ref="AX121:AX122"/>
    <mergeCell ref="A123:A124"/>
    <mergeCell ref="B123:B124"/>
    <mergeCell ref="C123:C124"/>
    <mergeCell ref="D123:F124"/>
    <mergeCell ref="G123:I124"/>
    <mergeCell ref="J123:L124"/>
    <mergeCell ref="M123:O124"/>
    <mergeCell ref="P123:R124"/>
    <mergeCell ref="S123:U124"/>
    <mergeCell ref="AS123:AS124"/>
    <mergeCell ref="AT123:AT124"/>
    <mergeCell ref="AU123:AU124"/>
    <mergeCell ref="AV123:AV124"/>
    <mergeCell ref="AW123:AW124"/>
    <mergeCell ref="AX123:AX124"/>
    <mergeCell ref="A125:A126"/>
    <mergeCell ref="B125:B126"/>
    <mergeCell ref="C125:C126"/>
    <mergeCell ref="D125:F126"/>
    <mergeCell ref="G125:I126"/>
    <mergeCell ref="J125:L126"/>
    <mergeCell ref="M125:O126"/>
    <mergeCell ref="P125:R126"/>
    <mergeCell ref="S125:U126"/>
    <mergeCell ref="AS125:AS126"/>
    <mergeCell ref="AT125:AT126"/>
    <mergeCell ref="AU125:AU126"/>
    <mergeCell ref="AV125:AV126"/>
    <mergeCell ref="AW125:AW126"/>
    <mergeCell ref="AX125:AX126"/>
    <mergeCell ref="A127:A128"/>
    <mergeCell ref="B127:B128"/>
    <mergeCell ref="C127:C128"/>
    <mergeCell ref="D127:F128"/>
    <mergeCell ref="G127:I128"/>
    <mergeCell ref="J127:L128"/>
    <mergeCell ref="M127:O128"/>
    <mergeCell ref="P127:R128"/>
    <mergeCell ref="S127:U128"/>
    <mergeCell ref="AS127:AS128"/>
    <mergeCell ref="AT127:AT128"/>
    <mergeCell ref="AU127:AU128"/>
    <mergeCell ref="AV127:AV128"/>
    <mergeCell ref="AW127:AW128"/>
    <mergeCell ref="AX127:AX128"/>
    <mergeCell ref="A129:A130"/>
    <mergeCell ref="B129:B130"/>
    <mergeCell ref="C129:C130"/>
    <mergeCell ref="D129:F130"/>
    <mergeCell ref="G129:I130"/>
    <mergeCell ref="J129:L130"/>
    <mergeCell ref="M129:O130"/>
    <mergeCell ref="P129:R130"/>
    <mergeCell ref="S129:U130"/>
    <mergeCell ref="AS129:AS130"/>
    <mergeCell ref="AT129:AT130"/>
    <mergeCell ref="AU129:AU130"/>
    <mergeCell ref="AV129:AV130"/>
    <mergeCell ref="AW129:AW130"/>
    <mergeCell ref="AX129:AX130"/>
    <mergeCell ref="A131:A132"/>
    <mergeCell ref="B131:B132"/>
    <mergeCell ref="C131:C132"/>
    <mergeCell ref="D131:F132"/>
    <mergeCell ref="G131:I132"/>
    <mergeCell ref="J131:L132"/>
    <mergeCell ref="M131:O132"/>
    <mergeCell ref="P131:R132"/>
    <mergeCell ref="S131:U132"/>
    <mergeCell ref="AS131:AS132"/>
    <mergeCell ref="AT131:AT132"/>
    <mergeCell ref="AU131:AU132"/>
    <mergeCell ref="AV131:AV132"/>
    <mergeCell ref="AW131:AW132"/>
    <mergeCell ref="AX131:AX132"/>
    <mergeCell ref="A133:A134"/>
    <mergeCell ref="B133:B134"/>
    <mergeCell ref="C133:C134"/>
    <mergeCell ref="D133:F134"/>
    <mergeCell ref="G133:I134"/>
    <mergeCell ref="J133:L134"/>
    <mergeCell ref="M133:O134"/>
    <mergeCell ref="P133:R134"/>
    <mergeCell ref="S133:U134"/>
    <mergeCell ref="AS133:AS134"/>
    <mergeCell ref="AT133:AT134"/>
    <mergeCell ref="AU133:AU134"/>
    <mergeCell ref="AV133:AV134"/>
    <mergeCell ref="AW133:AW134"/>
    <mergeCell ref="AX133:AX134"/>
    <mergeCell ref="A135:A136"/>
    <mergeCell ref="B135:B136"/>
    <mergeCell ref="C135:C136"/>
    <mergeCell ref="D135:F136"/>
    <mergeCell ref="G135:I136"/>
    <mergeCell ref="J135:L136"/>
    <mergeCell ref="M135:O136"/>
    <mergeCell ref="P135:R136"/>
    <mergeCell ref="S135:U136"/>
    <mergeCell ref="AS135:AS136"/>
    <mergeCell ref="AT135:AT136"/>
    <mergeCell ref="AU135:AU136"/>
    <mergeCell ref="AV135:AV136"/>
    <mergeCell ref="AW135:AW136"/>
    <mergeCell ref="AX135:AX136"/>
    <mergeCell ref="A137:A138"/>
    <mergeCell ref="B137:B138"/>
    <mergeCell ref="C137:C138"/>
    <mergeCell ref="D137:F138"/>
    <mergeCell ref="G137:I138"/>
    <mergeCell ref="J137:L138"/>
    <mergeCell ref="M137:O138"/>
    <mergeCell ref="P137:R138"/>
    <mergeCell ref="S137:U138"/>
    <mergeCell ref="AS137:AS138"/>
    <mergeCell ref="AT137:AT138"/>
    <mergeCell ref="AU137:AU138"/>
    <mergeCell ref="AV137:AV138"/>
    <mergeCell ref="AW137:AW138"/>
    <mergeCell ref="AX137:AX138"/>
    <mergeCell ref="A139:A140"/>
    <mergeCell ref="B139:B140"/>
    <mergeCell ref="C139:C140"/>
    <mergeCell ref="D139:F140"/>
    <mergeCell ref="G139:I140"/>
    <mergeCell ref="J139:L140"/>
    <mergeCell ref="M139:O140"/>
    <mergeCell ref="P139:R140"/>
    <mergeCell ref="S139:U140"/>
    <mergeCell ref="AS139:AS140"/>
    <mergeCell ref="AT139:AT140"/>
    <mergeCell ref="AU139:AU140"/>
    <mergeCell ref="AV139:AV140"/>
    <mergeCell ref="AW139:AW140"/>
    <mergeCell ref="AX139:AX140"/>
    <mergeCell ref="A141:A142"/>
    <mergeCell ref="B141:B142"/>
    <mergeCell ref="C141:C142"/>
    <mergeCell ref="D141:F142"/>
    <mergeCell ref="G141:I142"/>
    <mergeCell ref="J141:L142"/>
    <mergeCell ref="M141:O142"/>
    <mergeCell ref="P141:R142"/>
    <mergeCell ref="S141:U142"/>
    <mergeCell ref="AS141:AS142"/>
    <mergeCell ref="AT141:AT142"/>
    <mergeCell ref="AU141:AU142"/>
    <mergeCell ref="AV141:AV142"/>
    <mergeCell ref="AW141:AW142"/>
    <mergeCell ref="AX141:AX142"/>
    <mergeCell ref="A143:A144"/>
    <mergeCell ref="B143:B144"/>
    <mergeCell ref="C143:C144"/>
    <mergeCell ref="D143:F144"/>
    <mergeCell ref="G143:I144"/>
    <mergeCell ref="J143:L144"/>
    <mergeCell ref="M143:O144"/>
    <mergeCell ref="P143:R144"/>
    <mergeCell ref="S143:U144"/>
    <mergeCell ref="AS143:AS144"/>
    <mergeCell ref="AT143:AT144"/>
    <mergeCell ref="AU143:AU144"/>
    <mergeCell ref="AV143:AV144"/>
    <mergeCell ref="AW143:AW144"/>
    <mergeCell ref="AX143:AX144"/>
    <mergeCell ref="A145:A146"/>
    <mergeCell ref="B145:B146"/>
    <mergeCell ref="C145:C146"/>
    <mergeCell ref="D145:F146"/>
    <mergeCell ref="G145:I146"/>
    <mergeCell ref="J145:L146"/>
    <mergeCell ref="M145:O146"/>
    <mergeCell ref="P145:R146"/>
    <mergeCell ref="S145:U146"/>
    <mergeCell ref="AS145:AS146"/>
    <mergeCell ref="AT145:AT146"/>
    <mergeCell ref="AU145:AU146"/>
    <mergeCell ref="AV145:AV146"/>
    <mergeCell ref="AW145:AW146"/>
    <mergeCell ref="AX145:AX146"/>
    <mergeCell ref="A147:A148"/>
    <mergeCell ref="B147:B148"/>
    <mergeCell ref="C147:C148"/>
    <mergeCell ref="D147:F148"/>
    <mergeCell ref="G147:I148"/>
    <mergeCell ref="J147:L148"/>
    <mergeCell ref="M147:O148"/>
    <mergeCell ref="P147:R148"/>
    <mergeCell ref="S147:U148"/>
    <mergeCell ref="AS147:AS148"/>
    <mergeCell ref="AT147:AT148"/>
    <mergeCell ref="AU147:AU148"/>
    <mergeCell ref="AV147:AV148"/>
    <mergeCell ref="AW147:AW148"/>
    <mergeCell ref="AX147:AX148"/>
    <mergeCell ref="A149:A150"/>
    <mergeCell ref="B149:B150"/>
    <mergeCell ref="C149:C150"/>
    <mergeCell ref="D149:F150"/>
    <mergeCell ref="G149:I150"/>
    <mergeCell ref="J149:L150"/>
    <mergeCell ref="M149:O150"/>
    <mergeCell ref="P149:R150"/>
    <mergeCell ref="S149:U150"/>
    <mergeCell ref="AS149:AS150"/>
    <mergeCell ref="AT149:AT150"/>
    <mergeCell ref="AU149:AU150"/>
    <mergeCell ref="AV149:AV150"/>
    <mergeCell ref="AW149:AW150"/>
    <mergeCell ref="AX149:AX150"/>
    <mergeCell ref="A151:A152"/>
    <mergeCell ref="B151:B152"/>
    <mergeCell ref="C151:C152"/>
    <mergeCell ref="D151:F152"/>
    <mergeCell ref="G151:I152"/>
    <mergeCell ref="J151:L152"/>
    <mergeCell ref="M151:O152"/>
    <mergeCell ref="P151:R152"/>
    <mergeCell ref="S151:U152"/>
    <mergeCell ref="AS151:AS152"/>
    <mergeCell ref="AT151:AT152"/>
    <mergeCell ref="AU151:AU152"/>
    <mergeCell ref="AV151:AV152"/>
    <mergeCell ref="AW151:AW152"/>
    <mergeCell ref="AX151:AX152"/>
    <mergeCell ref="A153:C154"/>
    <mergeCell ref="D153:F154"/>
    <mergeCell ref="G153:I154"/>
    <mergeCell ref="J153:L154"/>
    <mergeCell ref="M153:O154"/>
    <mergeCell ref="P153:R154"/>
    <mergeCell ref="S153:U154"/>
    <mergeCell ref="AS153:AV154"/>
    <mergeCell ref="AW153:AX154"/>
    <mergeCell ref="A155:A156"/>
    <mergeCell ref="B155:B156"/>
    <mergeCell ref="C155:C156"/>
    <mergeCell ref="D155:F156"/>
    <mergeCell ref="G155:I156"/>
    <mergeCell ref="J155:L156"/>
    <mergeCell ref="M155:O156"/>
    <mergeCell ref="P155:R156"/>
    <mergeCell ref="S155:U156"/>
    <mergeCell ref="AS155:AV156"/>
    <mergeCell ref="AW155:AX156"/>
    <mergeCell ref="A157:C159"/>
    <mergeCell ref="E157:E158"/>
    <mergeCell ref="H157:H158"/>
    <mergeCell ref="K157:K158"/>
    <mergeCell ref="N157:N158"/>
    <mergeCell ref="Q157:Q158"/>
    <mergeCell ref="T157:T158"/>
    <mergeCell ref="W157:W158"/>
    <mergeCell ref="Z157:Z158"/>
    <mergeCell ref="AC157:AC158"/>
    <mergeCell ref="AF157:AG158"/>
    <mergeCell ref="AI157:AJ158"/>
    <mergeCell ref="AM157:AN158"/>
    <mergeCell ref="AP157:AQ158"/>
    <mergeCell ref="AS157:AV159"/>
    <mergeCell ref="AW157:AX159"/>
    <mergeCell ref="A160:C162"/>
    <mergeCell ref="AS160:AX162"/>
    <mergeCell ref="E161:F162"/>
    <mergeCell ref="H161:I162"/>
    <mergeCell ref="K161:L162"/>
    <mergeCell ref="N161:O162"/>
    <mergeCell ref="Q161:R162"/>
    <mergeCell ref="T161:U162"/>
    <mergeCell ref="W161:X162"/>
    <mergeCell ref="Z161:AA162"/>
    <mergeCell ref="AC161:AD162"/>
    <mergeCell ref="AF161:AG162"/>
    <mergeCell ref="AI161:AJ162"/>
    <mergeCell ref="AM161:AN162"/>
    <mergeCell ref="AP161:AQ162"/>
    <mergeCell ref="A165:C166"/>
    <mergeCell ref="D165:O166"/>
    <mergeCell ref="P165:R166"/>
    <mergeCell ref="S165:U166"/>
    <mergeCell ref="V165:Z166"/>
    <mergeCell ref="AA165:AA166"/>
    <mergeCell ref="AB165:AC166"/>
    <mergeCell ref="AD165:AG166"/>
    <mergeCell ref="AM165:AS166"/>
    <mergeCell ref="AT165:AV166"/>
    <mergeCell ref="AW165:AW166"/>
    <mergeCell ref="AX165:AX166"/>
    <mergeCell ref="A167:C168"/>
    <mergeCell ref="V167:AR168"/>
    <mergeCell ref="A169:A170"/>
    <mergeCell ref="B169:B170"/>
    <mergeCell ref="C169:C170"/>
    <mergeCell ref="D169:F170"/>
    <mergeCell ref="G169:I170"/>
    <mergeCell ref="J169:L170"/>
    <mergeCell ref="M169:O170"/>
    <mergeCell ref="P169:R170"/>
    <mergeCell ref="S169:U170"/>
    <mergeCell ref="AS169:AS170"/>
    <mergeCell ref="AT169:AT170"/>
    <mergeCell ref="AU169:AU170"/>
    <mergeCell ref="AV169:AV170"/>
    <mergeCell ref="AW169:AW170"/>
    <mergeCell ref="AX169:AX170"/>
    <mergeCell ref="A171:A172"/>
    <mergeCell ref="B171:B172"/>
    <mergeCell ref="C171:C172"/>
    <mergeCell ref="D171:F172"/>
    <mergeCell ref="G171:I172"/>
    <mergeCell ref="J171:L172"/>
    <mergeCell ref="M171:O172"/>
    <mergeCell ref="P171:R172"/>
    <mergeCell ref="S171:U172"/>
    <mergeCell ref="AS171:AS172"/>
    <mergeCell ref="AT171:AT172"/>
    <mergeCell ref="AU171:AU172"/>
    <mergeCell ref="AV171:AV172"/>
    <mergeCell ref="AW171:AW172"/>
    <mergeCell ref="AX171:AX172"/>
    <mergeCell ref="A173:A174"/>
    <mergeCell ref="B173:B174"/>
    <mergeCell ref="C173:C174"/>
    <mergeCell ref="D173:F174"/>
    <mergeCell ref="G173:I174"/>
    <mergeCell ref="J173:L174"/>
    <mergeCell ref="M173:O174"/>
    <mergeCell ref="P173:R174"/>
    <mergeCell ref="S173:U174"/>
    <mergeCell ref="AS173:AS174"/>
    <mergeCell ref="AT173:AT174"/>
    <mergeCell ref="AU173:AU174"/>
    <mergeCell ref="AV173:AV174"/>
    <mergeCell ref="AW173:AW174"/>
    <mergeCell ref="AX173:AX174"/>
    <mergeCell ref="A175:A176"/>
    <mergeCell ref="B175:B176"/>
    <mergeCell ref="C175:C176"/>
    <mergeCell ref="D175:F176"/>
    <mergeCell ref="G175:I176"/>
    <mergeCell ref="J175:L176"/>
    <mergeCell ref="M175:O176"/>
    <mergeCell ref="P175:R176"/>
    <mergeCell ref="S175:U176"/>
    <mergeCell ref="AS175:AS176"/>
    <mergeCell ref="AT175:AT176"/>
    <mergeCell ref="AU175:AU176"/>
    <mergeCell ref="AV175:AV176"/>
    <mergeCell ref="AW175:AW176"/>
    <mergeCell ref="AX175:AX176"/>
    <mergeCell ref="A177:A178"/>
    <mergeCell ref="B177:B178"/>
    <mergeCell ref="C177:C178"/>
    <mergeCell ref="D177:F178"/>
    <mergeCell ref="G177:I178"/>
    <mergeCell ref="J177:L178"/>
    <mergeCell ref="M177:O178"/>
    <mergeCell ref="P177:R178"/>
    <mergeCell ref="S177:U178"/>
    <mergeCell ref="AS177:AS178"/>
    <mergeCell ref="AT177:AT178"/>
    <mergeCell ref="AU177:AU178"/>
    <mergeCell ref="AV177:AV178"/>
    <mergeCell ref="AW177:AW178"/>
    <mergeCell ref="AX177:AX178"/>
    <mergeCell ref="A179:A180"/>
    <mergeCell ref="B179:B180"/>
    <mergeCell ref="C179:C180"/>
    <mergeCell ref="D179:F180"/>
    <mergeCell ref="G179:I180"/>
    <mergeCell ref="J179:L180"/>
    <mergeCell ref="M179:O180"/>
    <mergeCell ref="P179:R180"/>
    <mergeCell ref="S179:U180"/>
    <mergeCell ref="AS179:AS180"/>
    <mergeCell ref="AT179:AT180"/>
    <mergeCell ref="AU179:AU180"/>
    <mergeCell ref="AV179:AV180"/>
    <mergeCell ref="AW179:AW180"/>
    <mergeCell ref="AX179:AX180"/>
    <mergeCell ref="A181:A182"/>
    <mergeCell ref="B181:B182"/>
    <mergeCell ref="C181:C182"/>
    <mergeCell ref="D181:F182"/>
    <mergeCell ref="G181:I182"/>
    <mergeCell ref="J181:L182"/>
    <mergeCell ref="M181:O182"/>
    <mergeCell ref="P181:R182"/>
    <mergeCell ref="S181:U182"/>
    <mergeCell ref="AS181:AS182"/>
    <mergeCell ref="AT181:AT182"/>
    <mergeCell ref="AU181:AU182"/>
    <mergeCell ref="AV181:AV182"/>
    <mergeCell ref="AW181:AW182"/>
    <mergeCell ref="AX181:AX182"/>
    <mergeCell ref="A183:A184"/>
    <mergeCell ref="B183:B184"/>
    <mergeCell ref="C183:C184"/>
    <mergeCell ref="D183:F184"/>
    <mergeCell ref="G183:I184"/>
    <mergeCell ref="J183:L184"/>
    <mergeCell ref="M183:O184"/>
    <mergeCell ref="P183:R184"/>
    <mergeCell ref="S183:U184"/>
    <mergeCell ref="AS183:AS184"/>
    <mergeCell ref="AT183:AT184"/>
    <mergeCell ref="AU183:AU184"/>
    <mergeCell ref="AV183:AV184"/>
    <mergeCell ref="AW183:AW184"/>
    <mergeCell ref="AX183:AX184"/>
    <mergeCell ref="A185:A186"/>
    <mergeCell ref="B185:B186"/>
    <mergeCell ref="C185:C186"/>
    <mergeCell ref="D185:F186"/>
    <mergeCell ref="G185:I186"/>
    <mergeCell ref="J185:L186"/>
    <mergeCell ref="M185:O186"/>
    <mergeCell ref="P185:R186"/>
    <mergeCell ref="S185:U186"/>
    <mergeCell ref="AS185:AS186"/>
    <mergeCell ref="AT185:AT186"/>
    <mergeCell ref="AU185:AU186"/>
    <mergeCell ref="AV185:AV186"/>
    <mergeCell ref="AW185:AW186"/>
    <mergeCell ref="AX185:AX186"/>
    <mergeCell ref="A187:A188"/>
    <mergeCell ref="B187:B188"/>
    <mergeCell ref="C187:C188"/>
    <mergeCell ref="D187:F188"/>
    <mergeCell ref="G187:I188"/>
    <mergeCell ref="J187:L188"/>
    <mergeCell ref="M187:O188"/>
    <mergeCell ref="P187:R188"/>
    <mergeCell ref="S187:U188"/>
    <mergeCell ref="AS187:AS188"/>
    <mergeCell ref="AT187:AT188"/>
    <mergeCell ref="AU187:AU188"/>
    <mergeCell ref="AV187:AV188"/>
    <mergeCell ref="AW187:AW188"/>
    <mergeCell ref="AX187:AX188"/>
    <mergeCell ref="A189:A190"/>
    <mergeCell ref="B189:B190"/>
    <mergeCell ref="C189:C190"/>
    <mergeCell ref="D189:F190"/>
    <mergeCell ref="G189:I190"/>
    <mergeCell ref="J189:L190"/>
    <mergeCell ref="M189:O190"/>
    <mergeCell ref="P189:R190"/>
    <mergeCell ref="S189:U190"/>
    <mergeCell ref="AS189:AS190"/>
    <mergeCell ref="AT189:AT190"/>
    <mergeCell ref="AU189:AU190"/>
    <mergeCell ref="AV189:AV190"/>
    <mergeCell ref="AW189:AW190"/>
    <mergeCell ref="AX189:AX190"/>
    <mergeCell ref="A191:A192"/>
    <mergeCell ref="B191:B192"/>
    <mergeCell ref="C191:C192"/>
    <mergeCell ref="D191:F192"/>
    <mergeCell ref="G191:I192"/>
    <mergeCell ref="J191:L192"/>
    <mergeCell ref="M191:O192"/>
    <mergeCell ref="P191:R192"/>
    <mergeCell ref="S191:U192"/>
    <mergeCell ref="AS191:AS192"/>
    <mergeCell ref="AT191:AT192"/>
    <mergeCell ref="AU191:AU192"/>
    <mergeCell ref="AV191:AV192"/>
    <mergeCell ref="AW191:AW192"/>
    <mergeCell ref="AX191:AX192"/>
    <mergeCell ref="A193:A194"/>
    <mergeCell ref="B193:B194"/>
    <mergeCell ref="C193:C194"/>
    <mergeCell ref="D193:F194"/>
    <mergeCell ref="G193:I194"/>
    <mergeCell ref="J193:L194"/>
    <mergeCell ref="M193:O194"/>
    <mergeCell ref="P193:R194"/>
    <mergeCell ref="S193:U194"/>
    <mergeCell ref="AS193:AS194"/>
    <mergeCell ref="AT193:AT194"/>
    <mergeCell ref="AU193:AU194"/>
    <mergeCell ref="AV193:AV194"/>
    <mergeCell ref="AW193:AW194"/>
    <mergeCell ref="AX193:AX194"/>
    <mergeCell ref="A195:A196"/>
    <mergeCell ref="B195:B196"/>
    <mergeCell ref="C195:C196"/>
    <mergeCell ref="D195:F196"/>
    <mergeCell ref="G195:I196"/>
    <mergeCell ref="J195:L196"/>
    <mergeCell ref="M195:O196"/>
    <mergeCell ref="P195:R196"/>
    <mergeCell ref="S195:U196"/>
    <mergeCell ref="AS195:AS196"/>
    <mergeCell ref="AT195:AT196"/>
    <mergeCell ref="AU195:AU196"/>
    <mergeCell ref="AV195:AV196"/>
    <mergeCell ref="AW195:AW196"/>
    <mergeCell ref="AX195:AX196"/>
    <mergeCell ref="A197:A198"/>
    <mergeCell ref="B197:B198"/>
    <mergeCell ref="C197:C198"/>
    <mergeCell ref="D197:F198"/>
    <mergeCell ref="G197:I198"/>
    <mergeCell ref="J197:L198"/>
    <mergeCell ref="M197:O198"/>
    <mergeCell ref="P197:R198"/>
    <mergeCell ref="S197:U198"/>
    <mergeCell ref="AS197:AS198"/>
    <mergeCell ref="AT197:AT198"/>
    <mergeCell ref="AU197:AU198"/>
    <mergeCell ref="AV197:AV198"/>
    <mergeCell ref="AW197:AW198"/>
    <mergeCell ref="AX197:AX198"/>
    <mergeCell ref="A199:A200"/>
    <mergeCell ref="B199:B200"/>
    <mergeCell ref="C199:C200"/>
    <mergeCell ref="D199:F200"/>
    <mergeCell ref="G199:I200"/>
    <mergeCell ref="J199:L200"/>
    <mergeCell ref="M199:O200"/>
    <mergeCell ref="P199:R200"/>
    <mergeCell ref="S199:U200"/>
    <mergeCell ref="AS199:AS200"/>
    <mergeCell ref="AT199:AT200"/>
    <mergeCell ref="AU199:AU200"/>
    <mergeCell ref="AV199:AV200"/>
    <mergeCell ref="AW199:AW200"/>
    <mergeCell ref="AX199:AX200"/>
    <mergeCell ref="A201:A202"/>
    <mergeCell ref="B201:B202"/>
    <mergeCell ref="C201:C202"/>
    <mergeCell ref="D201:F202"/>
    <mergeCell ref="G201:I202"/>
    <mergeCell ref="J201:L202"/>
    <mergeCell ref="M201:O202"/>
    <mergeCell ref="P201:R202"/>
    <mergeCell ref="S201:U202"/>
    <mergeCell ref="AS201:AS202"/>
    <mergeCell ref="AT201:AT202"/>
    <mergeCell ref="AU201:AU202"/>
    <mergeCell ref="AV201:AV202"/>
    <mergeCell ref="AW201:AW202"/>
    <mergeCell ref="AX201:AX202"/>
    <mergeCell ref="A203:A204"/>
    <mergeCell ref="B203:B204"/>
    <mergeCell ref="C203:C204"/>
    <mergeCell ref="D203:F204"/>
    <mergeCell ref="G203:I204"/>
    <mergeCell ref="J203:L204"/>
    <mergeCell ref="M203:O204"/>
    <mergeCell ref="P203:R204"/>
    <mergeCell ref="S203:U204"/>
    <mergeCell ref="AS203:AS204"/>
    <mergeCell ref="AT203:AT204"/>
    <mergeCell ref="AU203:AU204"/>
    <mergeCell ref="AV203:AV204"/>
    <mergeCell ref="AW203:AW204"/>
    <mergeCell ref="AX203:AX204"/>
    <mergeCell ref="A205:A206"/>
    <mergeCell ref="B205:B206"/>
    <mergeCell ref="C205:C206"/>
    <mergeCell ref="D205:F206"/>
    <mergeCell ref="G205:I206"/>
    <mergeCell ref="J205:L206"/>
    <mergeCell ref="M205:O206"/>
    <mergeCell ref="P205:R206"/>
    <mergeCell ref="S205:U206"/>
    <mergeCell ref="AS205:AS206"/>
    <mergeCell ref="AT205:AT206"/>
    <mergeCell ref="AU205:AU206"/>
    <mergeCell ref="AV205:AV206"/>
    <mergeCell ref="AW205:AW206"/>
    <mergeCell ref="AX205:AX206"/>
    <mergeCell ref="A207:C208"/>
    <mergeCell ref="D207:F208"/>
    <mergeCell ref="G207:I208"/>
    <mergeCell ref="J207:L208"/>
    <mergeCell ref="M207:O208"/>
    <mergeCell ref="P207:R208"/>
    <mergeCell ref="S207:U208"/>
    <mergeCell ref="AS207:AV208"/>
    <mergeCell ref="AW207:AX208"/>
    <mergeCell ref="A209:A210"/>
    <mergeCell ref="B209:B210"/>
    <mergeCell ref="C209:C210"/>
    <mergeCell ref="D209:F210"/>
    <mergeCell ref="G209:I210"/>
    <mergeCell ref="J209:L210"/>
    <mergeCell ref="M209:O210"/>
    <mergeCell ref="P209:R210"/>
    <mergeCell ref="S209:U210"/>
    <mergeCell ref="AS209:AV210"/>
    <mergeCell ref="AW209:AX210"/>
    <mergeCell ref="A211:C213"/>
    <mergeCell ref="E211:E212"/>
    <mergeCell ref="H211:H212"/>
    <mergeCell ref="K211:K212"/>
    <mergeCell ref="N211:N212"/>
    <mergeCell ref="Q211:Q212"/>
    <mergeCell ref="T211:T212"/>
    <mergeCell ref="W211:W212"/>
    <mergeCell ref="Z211:Z212"/>
    <mergeCell ref="AC211:AC212"/>
    <mergeCell ref="AF211:AG212"/>
    <mergeCell ref="AI211:AJ212"/>
    <mergeCell ref="AM211:AN212"/>
    <mergeCell ref="AP211:AQ212"/>
    <mergeCell ref="AS211:AV213"/>
    <mergeCell ref="AW211:AX213"/>
    <mergeCell ref="A214:C216"/>
    <mergeCell ref="AS214:AX216"/>
    <mergeCell ref="E215:F216"/>
    <mergeCell ref="H215:I216"/>
    <mergeCell ref="K215:L216"/>
    <mergeCell ref="N215:O216"/>
    <mergeCell ref="Q215:R216"/>
    <mergeCell ref="T215:U216"/>
    <mergeCell ref="W215:X216"/>
    <mergeCell ref="Z215:AA216"/>
    <mergeCell ref="AC215:AD216"/>
    <mergeCell ref="AF215:AG216"/>
    <mergeCell ref="AI215:AJ216"/>
    <mergeCell ref="AM215:AN216"/>
    <mergeCell ref="AP215:AQ216"/>
  </mergeCells>
  <phoneticPr fontId="1"/>
  <dataValidations count="4">
    <dataValidation type="list" allowBlank="1" showDropDown="0" showInputMessage="1" showErrorMessage="1" sqref="P1:V1">
      <formula1>"改造前,改造後"</formula1>
    </dataValidation>
    <dataValidation type="list" allowBlank="1" showDropDown="0" showInputMessage="1" showErrorMessage="1" sqref="AX169:AX206 AX61:AX98 AX115:AX152 AX7:AX44">
      <formula1>"○"</formula1>
    </dataValidation>
    <dataValidation type="list" allowBlank="1" showDropDown="0" showInputMessage="1" showErrorMessage="1" sqref="AH3:AI3">
      <formula1>"DIP,ACP,CIP,PP,VP,GP"</formula1>
    </dataValidation>
    <dataValidation type="list" allowBlank="1" showDropDown="0" showInputMessage="1" showErrorMessage="1" sqref="AK3:AL3">
      <formula1>"PP,VP,LP,DIP,GP,CP"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1496062992125984"/>
  <pageSetup paperSize="9" scale="95" fitToWidth="1" fitToHeight="4" orientation="landscape" usePrinterDefaults="1" r:id="rId1"/>
  <headerFooter alignWithMargins="0">
    <oddHeader>&amp;C
&amp;R&amp;"ＭＳ Ｐゴシック,斜体"&amp;9Page &amp;P</oddHeader>
    <oddFooter>&amp;L&amp;"ＭＳ ゴシック,斜体"&amp;6水道事業所　計算シート Ver.Ⅲ</oddFooter>
  </headerFooter>
  <rowBreaks count="3" manualBreakCount="3">
    <brk id="54" max="49" man="1"/>
    <brk id="108" max="49" man="1"/>
    <brk id="162" max="4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O910"/>
  <sheetViews>
    <sheetView view="pageBreakPreview" zoomScaleSheetLayoutView="100" workbookViewId="0">
      <pane xSplit="3" topLeftCell="D1" activePane="topRight" state="frozen"/>
      <selection pane="topRight" activeCell="U25" sqref="U25"/>
    </sheetView>
  </sheetViews>
  <sheetFormatPr defaultColWidth="4.625" defaultRowHeight="17.25" customHeight="1"/>
  <cols>
    <col min="1" max="3" width="3.375" style="1" customWidth="1"/>
    <col min="4" max="6" width="2" style="1" customWidth="1"/>
    <col min="7" max="18" width="2.125" style="1" customWidth="1"/>
    <col min="19" max="20" width="2.25" style="1" customWidth="1"/>
    <col min="21" max="21" width="1.625" style="1" customWidth="1"/>
    <col min="22" max="23" width="2.25" style="1" customWidth="1"/>
    <col min="24" max="24" width="1.625" style="1" customWidth="1"/>
    <col min="25" max="26" width="2.25" style="1" customWidth="1"/>
    <col min="27" max="27" width="1.625" style="1" customWidth="1"/>
    <col min="28" max="29" width="2.25" style="1" customWidth="1"/>
    <col min="30" max="30" width="1.625" style="1" customWidth="1"/>
    <col min="31" max="32" width="2.25" style="1" customWidth="1"/>
    <col min="33" max="33" width="1.625" style="1" customWidth="1"/>
    <col min="34" max="35" width="2.25" style="1" customWidth="1"/>
    <col min="36" max="36" width="1.625" style="1" customWidth="1"/>
    <col min="37" max="38" width="2.25" style="1" customWidth="1"/>
    <col min="39" max="39" width="1.625" style="1" customWidth="1"/>
    <col min="40" max="41" width="2.25" style="1" customWidth="1"/>
    <col min="42" max="47" width="6.875" style="1" customWidth="1"/>
    <col min="48" max="53" width="5.625" style="1" customWidth="1"/>
    <col min="54" max="55" width="5.625" style="2" customWidth="1"/>
    <col min="56" max="56" width="0.125" style="3" customWidth="1"/>
    <col min="57" max="63" width="4.625" style="4"/>
    <col min="64" max="65" width="4.625" style="5"/>
    <col min="66" max="16384" width="4.625" style="1"/>
  </cols>
  <sheetData>
    <row r="1" spans="1:67" ht="17.25" customHeight="1">
      <c r="P1" s="67"/>
      <c r="Q1" s="67"/>
      <c r="R1" s="67"/>
      <c r="S1" s="67"/>
      <c r="T1" s="67"/>
      <c r="U1" s="67"/>
      <c r="V1" s="67"/>
    </row>
    <row r="2" spans="1:67" ht="17.25" customHeight="1">
      <c r="D2" s="27" t="s">
        <v>57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6" t="s">
        <v>46</v>
      </c>
      <c r="Q2" s="36"/>
      <c r="R2" s="36"/>
      <c r="S2" s="36"/>
      <c r="T2" s="36"/>
      <c r="U2" s="36"/>
      <c r="V2" s="36"/>
      <c r="W2" s="38"/>
      <c r="X2" s="38"/>
      <c r="Y2" s="38"/>
      <c r="Z2" s="38"/>
      <c r="AA2" s="38"/>
      <c r="AB2" s="38"/>
      <c r="AC2" s="38"/>
      <c r="AD2" s="38"/>
      <c r="AE2" s="113"/>
      <c r="AF2" s="113"/>
      <c r="AG2" s="113"/>
      <c r="AH2" s="113"/>
      <c r="AI2" s="113"/>
      <c r="AJ2" s="113"/>
      <c r="AK2" s="113"/>
      <c r="AL2" s="160" t="s">
        <v>59</v>
      </c>
      <c r="AR2" s="208" t="s">
        <v>48</v>
      </c>
      <c r="AS2" s="113"/>
      <c r="AT2" s="38"/>
      <c r="AU2" s="160" t="s">
        <v>59</v>
      </c>
      <c r="AZ2" s="168"/>
    </row>
    <row r="3" spans="1:67" s="5" customFormat="1" ht="11.25" customHeight="1">
      <c r="A3" s="8" t="s">
        <v>7</v>
      </c>
      <c r="B3" s="15"/>
      <c r="C3" s="20"/>
      <c r="D3" s="10"/>
      <c r="E3" s="37"/>
      <c r="F3" s="37"/>
      <c r="G3" s="37"/>
      <c r="H3" s="37"/>
      <c r="I3" s="37"/>
      <c r="J3" s="37"/>
      <c r="K3" s="37"/>
      <c r="L3" s="37"/>
      <c r="M3" s="37"/>
      <c r="N3" s="37"/>
      <c r="O3" s="22"/>
      <c r="P3" s="8" t="s">
        <v>55</v>
      </c>
      <c r="Q3" s="15"/>
      <c r="R3" s="15"/>
      <c r="S3" s="15"/>
      <c r="T3" s="15"/>
      <c r="U3" s="20"/>
      <c r="V3" s="10"/>
      <c r="W3" s="37"/>
      <c r="X3" s="37"/>
      <c r="Y3" s="37"/>
      <c r="Z3" s="22"/>
      <c r="AA3" s="8" t="s">
        <v>2</v>
      </c>
      <c r="AB3" s="15"/>
      <c r="AC3" s="15"/>
      <c r="AD3" s="15"/>
      <c r="AE3" s="195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201"/>
      <c r="AQ3" s="199"/>
      <c r="AR3" s="199"/>
      <c r="AS3" s="209"/>
      <c r="AT3" s="159" t="s">
        <v>27</v>
      </c>
      <c r="AU3" s="159"/>
      <c r="AV3" s="5"/>
      <c r="AX3" s="6"/>
      <c r="AY3" s="215"/>
      <c r="AZ3" s="168"/>
      <c r="BB3" s="2"/>
      <c r="BC3" s="2"/>
      <c r="BD3" s="2"/>
      <c r="BE3" s="178"/>
      <c r="BF3" s="4"/>
      <c r="BG3" s="4"/>
      <c r="BH3" s="4"/>
      <c r="BI3" s="4"/>
      <c r="BJ3" s="4"/>
      <c r="BK3" s="4"/>
      <c r="BL3" s="5"/>
      <c r="BM3" s="5"/>
      <c r="BN3" s="5"/>
      <c r="BO3" s="5"/>
    </row>
    <row r="4" spans="1:67" s="5" customFormat="1" ht="15" customHeight="1">
      <c r="A4" s="9"/>
      <c r="B4" s="16"/>
      <c r="C4" s="21"/>
      <c r="D4" s="11"/>
      <c r="E4" s="38"/>
      <c r="F4" s="38"/>
      <c r="G4" s="38"/>
      <c r="H4" s="38"/>
      <c r="I4" s="38"/>
      <c r="J4" s="38"/>
      <c r="K4" s="38"/>
      <c r="L4" s="38"/>
      <c r="M4" s="38"/>
      <c r="N4" s="38"/>
      <c r="O4" s="23"/>
      <c r="P4" s="9"/>
      <c r="Q4" s="16"/>
      <c r="R4" s="16"/>
      <c r="S4" s="16"/>
      <c r="T4" s="16"/>
      <c r="U4" s="21"/>
      <c r="V4" s="11"/>
      <c r="W4" s="38"/>
      <c r="X4" s="38"/>
      <c r="Y4" s="38"/>
      <c r="Z4" s="23"/>
      <c r="AA4" s="9"/>
      <c r="AB4" s="16"/>
      <c r="AC4" s="16"/>
      <c r="AD4" s="16"/>
      <c r="AE4" s="196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2" t="s">
        <v>58</v>
      </c>
      <c r="AQ4" s="200"/>
      <c r="AR4" s="200"/>
      <c r="AS4" s="210"/>
      <c r="AT4" s="120"/>
      <c r="AU4" s="120"/>
      <c r="AV4" s="5"/>
      <c r="AX4" s="168" t="s">
        <v>12</v>
      </c>
      <c r="AY4" s="169" t="s">
        <v>39</v>
      </c>
      <c r="AZ4" s="168"/>
      <c r="BB4" s="2"/>
      <c r="BC4" s="2"/>
      <c r="BD4" s="2"/>
      <c r="BE4" s="4" t="s">
        <v>53</v>
      </c>
      <c r="BF4" s="179" t="s">
        <v>68</v>
      </c>
      <c r="BG4" s="179" t="s">
        <v>69</v>
      </c>
      <c r="BH4" s="179" t="s">
        <v>70</v>
      </c>
      <c r="BI4" s="179" t="s">
        <v>71</v>
      </c>
      <c r="BJ4" s="179" t="s">
        <v>72</v>
      </c>
      <c r="BK4" s="179" t="s">
        <v>73</v>
      </c>
      <c r="BL4" s="179" t="s">
        <v>74</v>
      </c>
      <c r="BM4" s="179" t="s">
        <v>75</v>
      </c>
      <c r="BN4" s="179" t="s">
        <v>93</v>
      </c>
      <c r="BO4" s="179" t="s">
        <v>94</v>
      </c>
    </row>
    <row r="5" spans="1:67" s="6" customFormat="1" ht="12.75" customHeight="1">
      <c r="A5" s="8" t="s">
        <v>37</v>
      </c>
      <c r="B5" s="15"/>
      <c r="C5" s="20"/>
      <c r="D5" s="29" t="s">
        <v>9</v>
      </c>
      <c r="E5" s="39"/>
      <c r="F5" s="47"/>
      <c r="G5" s="29" t="s">
        <v>12</v>
      </c>
      <c r="H5" s="39"/>
      <c r="I5" s="47"/>
      <c r="J5" s="29" t="s">
        <v>64</v>
      </c>
      <c r="K5" s="39"/>
      <c r="L5" s="47"/>
      <c r="M5" s="29" t="s">
        <v>16</v>
      </c>
      <c r="N5" s="39"/>
      <c r="O5" s="47"/>
      <c r="P5" s="33" t="s">
        <v>14</v>
      </c>
      <c r="Q5" s="190"/>
      <c r="R5" s="163"/>
      <c r="S5" s="12" t="s">
        <v>44</v>
      </c>
      <c r="T5" s="17"/>
      <c r="U5" s="17"/>
      <c r="V5" s="17"/>
      <c r="W5" s="17"/>
      <c r="X5" s="17"/>
      <c r="Y5" s="17"/>
      <c r="Z5" s="17"/>
      <c r="AA5" s="15"/>
      <c r="AB5" s="15"/>
      <c r="AC5" s="15"/>
      <c r="AD5" s="1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24"/>
      <c r="AP5" s="207" t="s">
        <v>25</v>
      </c>
      <c r="AQ5" s="207" t="s">
        <v>10</v>
      </c>
      <c r="AR5" s="207" t="s">
        <v>15</v>
      </c>
      <c r="AS5" s="207" t="s">
        <v>6</v>
      </c>
      <c r="AT5" s="119" t="s">
        <v>33</v>
      </c>
      <c r="AU5" s="119" t="s">
        <v>34</v>
      </c>
      <c r="AV5" s="6"/>
      <c r="AX5" s="6">
        <v>1</v>
      </c>
      <c r="AY5" s="216">
        <v>1</v>
      </c>
      <c r="AZ5" s="168"/>
      <c r="BB5" s="173"/>
      <c r="BC5" s="173"/>
      <c r="BD5" s="173"/>
      <c r="BE5" s="177">
        <v>2.e-002</v>
      </c>
      <c r="BF5" s="177">
        <v>4</v>
      </c>
      <c r="BG5" s="177">
        <v>1</v>
      </c>
      <c r="BH5" s="177">
        <v>0</v>
      </c>
      <c r="BI5" s="177">
        <v>0</v>
      </c>
      <c r="BJ5" s="177">
        <v>0</v>
      </c>
      <c r="BK5" s="4">
        <v>0</v>
      </c>
      <c r="BL5" s="5">
        <v>0</v>
      </c>
      <c r="BM5" s="5">
        <v>0</v>
      </c>
      <c r="BN5" s="5">
        <v>0</v>
      </c>
      <c r="BO5" s="5">
        <v>0</v>
      </c>
    </row>
    <row r="6" spans="1:67" s="5" customFormat="1" ht="12.75" customHeight="1">
      <c r="A6" s="9"/>
      <c r="B6" s="16"/>
      <c r="C6" s="21"/>
      <c r="D6" s="9" t="s">
        <v>22</v>
      </c>
      <c r="E6" s="16"/>
      <c r="F6" s="21"/>
      <c r="G6" s="9"/>
      <c r="H6" s="16"/>
      <c r="I6" s="21"/>
      <c r="J6" s="9" t="s">
        <v>65</v>
      </c>
      <c r="K6" s="16"/>
      <c r="L6" s="21"/>
      <c r="M6" s="9" t="s">
        <v>20</v>
      </c>
      <c r="N6" s="16"/>
      <c r="O6" s="21"/>
      <c r="P6" s="9" t="s">
        <v>5</v>
      </c>
      <c r="Q6" s="16"/>
      <c r="R6" s="21"/>
      <c r="S6" s="12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24"/>
      <c r="AP6" s="120" t="s">
        <v>29</v>
      </c>
      <c r="AQ6" s="120" t="s">
        <v>31</v>
      </c>
      <c r="AR6" s="120" t="s">
        <v>32</v>
      </c>
      <c r="AS6" s="120" t="s">
        <v>29</v>
      </c>
      <c r="AT6" s="120" t="s">
        <v>32</v>
      </c>
      <c r="AU6" s="120" t="s">
        <v>35</v>
      </c>
      <c r="AV6" s="5"/>
      <c r="AX6" s="5">
        <v>2</v>
      </c>
      <c r="AY6" s="215">
        <v>1</v>
      </c>
      <c r="AZ6" s="5"/>
      <c r="BB6" s="2"/>
      <c r="BC6" s="5"/>
      <c r="BD6" s="2"/>
      <c r="BE6" s="4">
        <v>3.e-002</v>
      </c>
      <c r="BF6" s="4">
        <v>11</v>
      </c>
      <c r="BG6" s="4">
        <v>2</v>
      </c>
      <c r="BH6" s="4">
        <v>1</v>
      </c>
      <c r="BI6" s="4">
        <v>0</v>
      </c>
      <c r="BJ6" s="4">
        <v>0</v>
      </c>
      <c r="BK6" s="4">
        <v>0</v>
      </c>
      <c r="BL6" s="5">
        <v>0</v>
      </c>
      <c r="BM6" s="5">
        <v>0</v>
      </c>
      <c r="BN6" s="5">
        <v>0</v>
      </c>
      <c r="BO6" s="5">
        <v>0</v>
      </c>
    </row>
    <row r="7" spans="1:67" ht="11.1" customHeight="1">
      <c r="A7" s="10"/>
      <c r="B7" s="15" t="s">
        <v>26</v>
      </c>
      <c r="C7" s="22"/>
      <c r="D7" s="30"/>
      <c r="E7" s="40"/>
      <c r="F7" s="48"/>
      <c r="G7" s="30"/>
      <c r="H7" s="40"/>
      <c r="I7" s="48"/>
      <c r="J7" s="53" t="str">
        <f>IF(G7="","",DGET(AX$4:AY$104,"同時使用率",AZ7:AZ8))</f>
        <v/>
      </c>
      <c r="K7" s="55"/>
      <c r="L7" s="57"/>
      <c r="M7" s="59" t="str">
        <f>IF(J7="","",IF(D7*J7&lt;3,ROUND(D7*J7,2),IF(D7*J7&lt;10,ROUND(D7*J7,1),IF(D7*J7&lt;30,ROUND(D7*J7,0),ROUND(D7*J7,-1)))))</f>
        <v/>
      </c>
      <c r="N7" s="61"/>
      <c r="O7" s="65"/>
      <c r="P7" s="30"/>
      <c r="Q7" s="40"/>
      <c r="R7" s="48"/>
      <c r="S7" s="89"/>
      <c r="T7" s="95"/>
      <c r="U7" s="103" t="str">
        <f t="shared" ref="U7:U44" si="0">IF(V7&gt;0,"+"," ")</f>
        <v xml:space="preserve"> </v>
      </c>
      <c r="V7" s="95"/>
      <c r="W7" s="95"/>
      <c r="X7" s="103" t="str">
        <f t="shared" ref="X7:X44" si="1">IF(Y7&gt;0,"+"," ")</f>
        <v xml:space="preserve"> </v>
      </c>
      <c r="Y7" s="95"/>
      <c r="Z7" s="95"/>
      <c r="AA7" s="103" t="str">
        <f t="shared" ref="AA7:AA44" si="2">IF(AB7&gt;0,"+"," ")</f>
        <v xml:space="preserve"> </v>
      </c>
      <c r="AB7" s="95"/>
      <c r="AC7" s="95"/>
      <c r="AD7" s="103" t="str">
        <f t="shared" ref="AD7:AD44" si="3">IF(AE7&gt;0,"+"," ")</f>
        <v xml:space="preserve"> </v>
      </c>
      <c r="AE7" s="95"/>
      <c r="AF7" s="95"/>
      <c r="AG7" s="103" t="str">
        <f t="shared" ref="AG7:AG44" si="4">IF(AH7&gt;0,"+"," ")</f>
        <v xml:space="preserve"> </v>
      </c>
      <c r="AH7" s="95"/>
      <c r="AI7" s="95"/>
      <c r="AJ7" s="103" t="str">
        <f t="shared" ref="AJ7:AJ44" si="5">IF(AK7&gt;0,"+"," ")</f>
        <v xml:space="preserve"> </v>
      </c>
      <c r="AK7" s="95"/>
      <c r="AL7" s="95"/>
      <c r="AM7" s="103" t="str">
        <f t="shared" ref="AM7:AM44" si="6">IF(AN7&gt;0,"+"," ")</f>
        <v xml:space="preserve"> </v>
      </c>
      <c r="AN7" s="95"/>
      <c r="AO7" s="95"/>
      <c r="AP7" s="121" t="str">
        <f>IF(SUM(S7:AO8)=0,"",SUM(S7:AO8))</f>
        <v/>
      </c>
      <c r="AQ7" s="119" t="str">
        <f>IF(P7="","",DGET(BE$4:BO$400,BC8,BB7:BB8))</f>
        <v/>
      </c>
      <c r="AR7" s="142" t="str">
        <f>IF(AP7="","",ROUND(AP7*AQ7/1000,2))</f>
        <v/>
      </c>
      <c r="AS7" s="148"/>
      <c r="AT7" s="142" t="str">
        <f>IF(AR7="","",ROUND(AR7+AS7,2))</f>
        <v/>
      </c>
      <c r="AU7" s="161"/>
      <c r="AV7" s="1" t="str">
        <f>IF(AU7="○",AT7,"")</f>
        <v/>
      </c>
      <c r="AX7" s="6">
        <v>3</v>
      </c>
      <c r="AY7" s="215">
        <v>1</v>
      </c>
      <c r="AZ7" s="168" t="s">
        <v>12</v>
      </c>
      <c r="BB7" s="2" t="s">
        <v>53</v>
      </c>
      <c r="BC7" s="2" t="s">
        <v>18</v>
      </c>
      <c r="BE7" s="4">
        <v>4.e-002</v>
      </c>
      <c r="BF7" s="4">
        <v>22</v>
      </c>
      <c r="BG7" s="4">
        <v>3</v>
      </c>
      <c r="BH7" s="4">
        <v>1</v>
      </c>
      <c r="BI7" s="4">
        <v>0</v>
      </c>
      <c r="BJ7" s="4">
        <v>0</v>
      </c>
      <c r="BK7" s="4">
        <v>0</v>
      </c>
      <c r="BL7" s="5">
        <v>0</v>
      </c>
      <c r="BM7" s="5">
        <v>0</v>
      </c>
      <c r="BN7" s="5">
        <v>0</v>
      </c>
      <c r="BO7" s="5">
        <v>0</v>
      </c>
    </row>
    <row r="8" spans="1:67" ht="11.1" customHeight="1">
      <c r="A8" s="11"/>
      <c r="B8" s="16"/>
      <c r="C8" s="23"/>
      <c r="D8" s="31"/>
      <c r="E8" s="41"/>
      <c r="F8" s="49"/>
      <c r="G8" s="31"/>
      <c r="H8" s="41"/>
      <c r="I8" s="49"/>
      <c r="J8" s="54"/>
      <c r="K8" s="56"/>
      <c r="L8" s="58"/>
      <c r="M8" s="60"/>
      <c r="N8" s="62"/>
      <c r="O8" s="66"/>
      <c r="P8" s="31"/>
      <c r="Q8" s="41"/>
      <c r="R8" s="49"/>
      <c r="S8" s="90"/>
      <c r="T8" s="96"/>
      <c r="U8" s="104" t="str">
        <f t="shared" si="0"/>
        <v xml:space="preserve"> </v>
      </c>
      <c r="V8" s="96"/>
      <c r="W8" s="96"/>
      <c r="X8" s="104" t="str">
        <f t="shared" si="1"/>
        <v xml:space="preserve"> </v>
      </c>
      <c r="Y8" s="96"/>
      <c r="Z8" s="96"/>
      <c r="AA8" s="104" t="str">
        <f t="shared" si="2"/>
        <v xml:space="preserve"> </v>
      </c>
      <c r="AB8" s="96"/>
      <c r="AC8" s="96"/>
      <c r="AD8" s="104" t="str">
        <f t="shared" si="3"/>
        <v xml:space="preserve"> </v>
      </c>
      <c r="AE8" s="96"/>
      <c r="AF8" s="96"/>
      <c r="AG8" s="104" t="str">
        <f t="shared" si="4"/>
        <v xml:space="preserve"> </v>
      </c>
      <c r="AH8" s="96"/>
      <c r="AI8" s="96"/>
      <c r="AJ8" s="104" t="str">
        <f t="shared" si="5"/>
        <v xml:space="preserve"> </v>
      </c>
      <c r="AK8" s="96"/>
      <c r="AL8" s="96"/>
      <c r="AM8" s="104" t="str">
        <f t="shared" si="6"/>
        <v xml:space="preserve"> </v>
      </c>
      <c r="AN8" s="96"/>
      <c r="AO8" s="96"/>
      <c r="AP8" s="122"/>
      <c r="AQ8" s="122"/>
      <c r="AR8" s="143"/>
      <c r="AS8" s="149"/>
      <c r="AT8" s="143"/>
      <c r="AU8" s="162"/>
      <c r="AX8" s="5">
        <v>4</v>
      </c>
      <c r="AY8" s="215">
        <v>0.9</v>
      </c>
      <c r="AZ8" s="1">
        <f>G7</f>
        <v>0</v>
      </c>
      <c r="BB8" s="174" t="str">
        <f>M7</f>
        <v/>
      </c>
      <c r="BC8" s="2" t="str">
        <f>IF(P7="","",IF(P7=32,"φ30","φ"&amp;P7))</f>
        <v/>
      </c>
      <c r="BE8" s="4">
        <v>5.e-002</v>
      </c>
      <c r="BF8" s="4">
        <v>22</v>
      </c>
      <c r="BG8" s="4">
        <v>3</v>
      </c>
      <c r="BH8" s="4">
        <v>1</v>
      </c>
      <c r="BI8" s="4">
        <v>1</v>
      </c>
      <c r="BJ8" s="4">
        <v>0</v>
      </c>
      <c r="BK8" s="4">
        <v>0</v>
      </c>
      <c r="BL8" s="5">
        <v>0</v>
      </c>
      <c r="BM8" s="5">
        <v>0</v>
      </c>
      <c r="BN8" s="5">
        <v>0</v>
      </c>
      <c r="BO8" s="5">
        <v>0</v>
      </c>
    </row>
    <row r="9" spans="1:67" ht="11.1" customHeight="1">
      <c r="A9" s="10"/>
      <c r="B9" s="15" t="s">
        <v>26</v>
      </c>
      <c r="C9" s="22"/>
      <c r="D9" s="30"/>
      <c r="E9" s="40"/>
      <c r="F9" s="48"/>
      <c r="G9" s="30"/>
      <c r="H9" s="40"/>
      <c r="I9" s="48"/>
      <c r="J9" s="53" t="str">
        <f>IF(G9="","",DGET(AX$4:AY$104,"同時使用率",AZ9:AZ10))</f>
        <v/>
      </c>
      <c r="K9" s="55"/>
      <c r="L9" s="57"/>
      <c r="M9" s="59" t="str">
        <f>IF(J9="","",IF(D9*J9&lt;3,ROUND(D9*J9,2),IF(D9*J9&lt;10,ROUND(D9*J9,1),IF(D9*J9&lt;30,ROUND(D9*J9,0),ROUND(D9*J9,-1)))))</f>
        <v/>
      </c>
      <c r="N9" s="61"/>
      <c r="O9" s="65"/>
      <c r="P9" s="30"/>
      <c r="Q9" s="40"/>
      <c r="R9" s="48"/>
      <c r="S9" s="89"/>
      <c r="T9" s="95"/>
      <c r="U9" s="103" t="str">
        <f t="shared" si="0"/>
        <v xml:space="preserve"> </v>
      </c>
      <c r="V9" s="109"/>
      <c r="W9" s="109"/>
      <c r="X9" s="103" t="str">
        <f t="shared" si="1"/>
        <v xml:space="preserve"> </v>
      </c>
      <c r="Y9" s="109"/>
      <c r="Z9" s="109"/>
      <c r="AA9" s="103" t="str">
        <f t="shared" si="2"/>
        <v xml:space="preserve"> </v>
      </c>
      <c r="AB9" s="109"/>
      <c r="AC9" s="109"/>
      <c r="AD9" s="103" t="str">
        <f t="shared" si="3"/>
        <v xml:space="preserve"> </v>
      </c>
      <c r="AE9" s="109"/>
      <c r="AF9" s="109"/>
      <c r="AG9" s="103" t="str">
        <f t="shared" si="4"/>
        <v xml:space="preserve"> </v>
      </c>
      <c r="AH9" s="109"/>
      <c r="AI9" s="109"/>
      <c r="AJ9" s="103" t="str">
        <f t="shared" si="5"/>
        <v xml:space="preserve"> </v>
      </c>
      <c r="AK9" s="109"/>
      <c r="AL9" s="109"/>
      <c r="AM9" s="103" t="str">
        <f t="shared" si="6"/>
        <v xml:space="preserve"> </v>
      </c>
      <c r="AN9" s="109"/>
      <c r="AO9" s="109"/>
      <c r="AP9" s="121" t="str">
        <f>IF(SUM(S9:AO10)=0,"",SUM(S9:AO10))</f>
        <v/>
      </c>
      <c r="AQ9" s="119" t="str">
        <f>IF(P9="","",DGET(BE$4:BO$400,BC10,BB9:BB10))</f>
        <v/>
      </c>
      <c r="AR9" s="142" t="str">
        <f>IF(AP9="","",ROUND(AP9*AQ9/1000,2))</f>
        <v/>
      </c>
      <c r="AS9" s="148"/>
      <c r="AT9" s="142" t="str">
        <f>IF(AR9="","",ROUND(AR9+AS9,2))</f>
        <v/>
      </c>
      <c r="AU9" s="161"/>
      <c r="AV9" s="1" t="str">
        <f>IF(AU9="○",AT9,"")</f>
        <v/>
      </c>
      <c r="AX9" s="6">
        <v>5</v>
      </c>
      <c r="AY9" s="215">
        <v>0.9</v>
      </c>
      <c r="AZ9" s="168" t="s">
        <v>12</v>
      </c>
      <c r="BB9" s="2" t="s">
        <v>53</v>
      </c>
      <c r="BC9" s="2" t="s">
        <v>18</v>
      </c>
      <c r="BE9" s="4">
        <v>6.e-002</v>
      </c>
      <c r="BF9" s="4">
        <v>35</v>
      </c>
      <c r="BG9" s="4">
        <v>5</v>
      </c>
      <c r="BH9" s="4">
        <v>2</v>
      </c>
      <c r="BI9" s="4">
        <v>1</v>
      </c>
      <c r="BJ9" s="4">
        <v>0</v>
      </c>
      <c r="BK9" s="4">
        <v>0</v>
      </c>
      <c r="BL9" s="5">
        <v>0</v>
      </c>
      <c r="BM9" s="5">
        <v>0</v>
      </c>
      <c r="BN9" s="5">
        <v>0</v>
      </c>
      <c r="BO9" s="5">
        <v>0</v>
      </c>
    </row>
    <row r="10" spans="1:67" ht="11.1" customHeight="1">
      <c r="A10" s="11"/>
      <c r="B10" s="16"/>
      <c r="C10" s="23"/>
      <c r="D10" s="31"/>
      <c r="E10" s="41"/>
      <c r="F10" s="49"/>
      <c r="G10" s="31"/>
      <c r="H10" s="41"/>
      <c r="I10" s="49"/>
      <c r="J10" s="54"/>
      <c r="K10" s="56"/>
      <c r="L10" s="58"/>
      <c r="M10" s="60"/>
      <c r="N10" s="62"/>
      <c r="O10" s="66"/>
      <c r="P10" s="31"/>
      <c r="Q10" s="41"/>
      <c r="R10" s="49"/>
      <c r="S10" s="90"/>
      <c r="T10" s="97"/>
      <c r="U10" s="104" t="str">
        <f t="shared" si="0"/>
        <v xml:space="preserve"> </v>
      </c>
      <c r="V10" s="96"/>
      <c r="W10" s="96"/>
      <c r="X10" s="104" t="str">
        <f t="shared" si="1"/>
        <v xml:space="preserve"> </v>
      </c>
      <c r="Y10" s="96"/>
      <c r="Z10" s="96"/>
      <c r="AA10" s="104" t="str">
        <f t="shared" si="2"/>
        <v xml:space="preserve"> </v>
      </c>
      <c r="AB10" s="96"/>
      <c r="AC10" s="96"/>
      <c r="AD10" s="104" t="str">
        <f t="shared" si="3"/>
        <v xml:space="preserve"> </v>
      </c>
      <c r="AE10" s="96"/>
      <c r="AF10" s="96"/>
      <c r="AG10" s="104" t="str">
        <f t="shared" si="4"/>
        <v xml:space="preserve"> </v>
      </c>
      <c r="AH10" s="96"/>
      <c r="AI10" s="96"/>
      <c r="AJ10" s="104" t="str">
        <f t="shared" si="5"/>
        <v xml:space="preserve"> </v>
      </c>
      <c r="AK10" s="96"/>
      <c r="AL10" s="96"/>
      <c r="AM10" s="104" t="str">
        <f t="shared" si="6"/>
        <v xml:space="preserve"> </v>
      </c>
      <c r="AN10" s="96"/>
      <c r="AO10" s="96"/>
      <c r="AP10" s="122"/>
      <c r="AQ10" s="122"/>
      <c r="AR10" s="143"/>
      <c r="AS10" s="149"/>
      <c r="AT10" s="143"/>
      <c r="AU10" s="162"/>
      <c r="AX10" s="5">
        <v>6</v>
      </c>
      <c r="AY10" s="215">
        <v>0.9</v>
      </c>
      <c r="AZ10" s="1">
        <f>G9</f>
        <v>0</v>
      </c>
      <c r="BB10" s="174" t="str">
        <f>M9</f>
        <v/>
      </c>
      <c r="BC10" s="2" t="str">
        <f>IF(P9="","",IF(P9=32,"φ30","φ"&amp;P9))</f>
        <v/>
      </c>
      <c r="BE10" s="4">
        <v>7.0000000000000007e-002</v>
      </c>
      <c r="BF10" s="4">
        <v>35</v>
      </c>
      <c r="BG10" s="4">
        <v>5</v>
      </c>
      <c r="BH10" s="4">
        <v>2</v>
      </c>
      <c r="BI10" s="4">
        <v>1</v>
      </c>
      <c r="BJ10" s="4">
        <v>0</v>
      </c>
      <c r="BK10" s="4">
        <v>0</v>
      </c>
      <c r="BL10" s="5">
        <v>0</v>
      </c>
      <c r="BM10" s="5">
        <v>0</v>
      </c>
      <c r="BN10" s="5">
        <v>0</v>
      </c>
      <c r="BO10" s="5">
        <v>0</v>
      </c>
    </row>
    <row r="11" spans="1:67" ht="11.1" customHeight="1">
      <c r="A11" s="10"/>
      <c r="B11" s="15" t="s">
        <v>26</v>
      </c>
      <c r="C11" s="22"/>
      <c r="D11" s="30"/>
      <c r="E11" s="40"/>
      <c r="F11" s="48"/>
      <c r="G11" s="30"/>
      <c r="H11" s="40"/>
      <c r="I11" s="48"/>
      <c r="J11" s="53" t="str">
        <f>IF(G11="","",DGET(AX$4:AY$104,"同時使用率",AZ11:AZ12))</f>
        <v/>
      </c>
      <c r="K11" s="55"/>
      <c r="L11" s="57"/>
      <c r="M11" s="59" t="str">
        <f>IF(J11="","",IF(D11*J11&lt;3,ROUND(D11*J11,2),IF(D11*J11&lt;10,ROUND(D11*J11,1),IF(D11*J11&lt;30,ROUND(D11*J11,0),ROUND(D11*J11,-1)))))</f>
        <v/>
      </c>
      <c r="N11" s="61"/>
      <c r="O11" s="65"/>
      <c r="P11" s="30"/>
      <c r="Q11" s="40"/>
      <c r="R11" s="48"/>
      <c r="S11" s="89"/>
      <c r="T11" s="95"/>
      <c r="U11" s="103" t="str">
        <f t="shared" si="0"/>
        <v xml:space="preserve"> </v>
      </c>
      <c r="V11" s="95"/>
      <c r="W11" s="95"/>
      <c r="X11" s="103" t="str">
        <f t="shared" si="1"/>
        <v xml:space="preserve"> </v>
      </c>
      <c r="Y11" s="95"/>
      <c r="Z11" s="95"/>
      <c r="AA11" s="103" t="str">
        <f t="shared" si="2"/>
        <v xml:space="preserve"> </v>
      </c>
      <c r="AB11" s="95"/>
      <c r="AC11" s="95"/>
      <c r="AD11" s="103" t="str">
        <f t="shared" si="3"/>
        <v xml:space="preserve"> </v>
      </c>
      <c r="AE11" s="95"/>
      <c r="AF11" s="95"/>
      <c r="AG11" s="103" t="str">
        <f t="shared" si="4"/>
        <v xml:space="preserve"> </v>
      </c>
      <c r="AH11" s="95"/>
      <c r="AI11" s="95"/>
      <c r="AJ11" s="103" t="str">
        <f t="shared" si="5"/>
        <v xml:space="preserve"> </v>
      </c>
      <c r="AK11" s="95"/>
      <c r="AL11" s="95"/>
      <c r="AM11" s="103" t="str">
        <f t="shared" si="6"/>
        <v xml:space="preserve"> </v>
      </c>
      <c r="AN11" s="95"/>
      <c r="AO11" s="95"/>
      <c r="AP11" s="121" t="str">
        <f>IF(SUM(S11:AO12)=0,"",SUM(S11:AO12))</f>
        <v/>
      </c>
      <c r="AQ11" s="119" t="str">
        <f>IF(P11="","",DGET(BE$4:BO$400,BC12,BB11:BB12))</f>
        <v/>
      </c>
      <c r="AR11" s="142" t="str">
        <f>IF(AP11="","",ROUND(AP11*AQ11/1000,2))</f>
        <v/>
      </c>
      <c r="AS11" s="148"/>
      <c r="AT11" s="142" t="str">
        <f>IF(AR11="","",ROUND(AR11+AS11,2))</f>
        <v/>
      </c>
      <c r="AU11" s="161"/>
      <c r="AV11" s="1" t="str">
        <f>IF(AU11="○",AT11,"")</f>
        <v/>
      </c>
      <c r="AX11" s="6">
        <v>7</v>
      </c>
      <c r="AY11" s="215">
        <v>0.9</v>
      </c>
      <c r="AZ11" s="168" t="s">
        <v>12</v>
      </c>
      <c r="BB11" s="2" t="s">
        <v>53</v>
      </c>
      <c r="BC11" s="2" t="s">
        <v>18</v>
      </c>
      <c r="BE11" s="4">
        <v>8.e-002</v>
      </c>
      <c r="BF11" s="4">
        <v>51</v>
      </c>
      <c r="BG11" s="4">
        <v>8</v>
      </c>
      <c r="BH11" s="4">
        <v>3</v>
      </c>
      <c r="BI11" s="4">
        <v>1</v>
      </c>
      <c r="BJ11" s="4">
        <v>0</v>
      </c>
      <c r="BK11" s="4">
        <v>0</v>
      </c>
      <c r="BL11" s="5">
        <v>0</v>
      </c>
      <c r="BM11" s="5">
        <v>0</v>
      </c>
      <c r="BN11" s="5">
        <v>0</v>
      </c>
      <c r="BO11" s="5">
        <v>0</v>
      </c>
    </row>
    <row r="12" spans="1:67" ht="11.1" customHeight="1">
      <c r="A12" s="11"/>
      <c r="B12" s="16"/>
      <c r="C12" s="23"/>
      <c r="D12" s="31"/>
      <c r="E12" s="41"/>
      <c r="F12" s="49"/>
      <c r="G12" s="31"/>
      <c r="H12" s="41"/>
      <c r="I12" s="49"/>
      <c r="J12" s="54"/>
      <c r="K12" s="56"/>
      <c r="L12" s="58"/>
      <c r="M12" s="60"/>
      <c r="N12" s="62"/>
      <c r="O12" s="66"/>
      <c r="P12" s="31"/>
      <c r="Q12" s="41"/>
      <c r="R12" s="49"/>
      <c r="S12" s="90"/>
      <c r="T12" s="96"/>
      <c r="U12" s="104" t="str">
        <f t="shared" si="0"/>
        <v xml:space="preserve"> </v>
      </c>
      <c r="V12" s="96"/>
      <c r="W12" s="96"/>
      <c r="X12" s="104" t="str">
        <f t="shared" si="1"/>
        <v xml:space="preserve"> </v>
      </c>
      <c r="Y12" s="96"/>
      <c r="Z12" s="96"/>
      <c r="AA12" s="104" t="str">
        <f t="shared" si="2"/>
        <v xml:space="preserve"> </v>
      </c>
      <c r="AB12" s="96"/>
      <c r="AC12" s="96"/>
      <c r="AD12" s="104" t="str">
        <f t="shared" si="3"/>
        <v xml:space="preserve"> </v>
      </c>
      <c r="AE12" s="96"/>
      <c r="AF12" s="96"/>
      <c r="AG12" s="104" t="str">
        <f t="shared" si="4"/>
        <v xml:space="preserve"> </v>
      </c>
      <c r="AH12" s="96"/>
      <c r="AI12" s="96"/>
      <c r="AJ12" s="104" t="str">
        <f t="shared" si="5"/>
        <v xml:space="preserve"> </v>
      </c>
      <c r="AK12" s="96"/>
      <c r="AL12" s="96"/>
      <c r="AM12" s="104" t="str">
        <f t="shared" si="6"/>
        <v xml:space="preserve"> </v>
      </c>
      <c r="AN12" s="96"/>
      <c r="AO12" s="96"/>
      <c r="AP12" s="122"/>
      <c r="AQ12" s="122"/>
      <c r="AR12" s="143"/>
      <c r="AS12" s="149"/>
      <c r="AT12" s="143"/>
      <c r="AU12" s="162"/>
      <c r="AX12" s="5">
        <v>8</v>
      </c>
      <c r="AY12" s="215">
        <v>0.9</v>
      </c>
      <c r="AZ12" s="1">
        <f>G11</f>
        <v>0</v>
      </c>
      <c r="BB12" s="174" t="str">
        <f>M11</f>
        <v/>
      </c>
      <c r="BC12" s="2" t="str">
        <f>IF(P11="","",IF(P11=32,"φ30","φ"&amp;P11))</f>
        <v/>
      </c>
      <c r="BE12" s="178">
        <v>9.e-002</v>
      </c>
      <c r="BF12" s="4">
        <v>69</v>
      </c>
      <c r="BG12" s="4">
        <v>10</v>
      </c>
      <c r="BH12" s="4">
        <v>4</v>
      </c>
      <c r="BI12" s="4">
        <v>2</v>
      </c>
      <c r="BJ12" s="4">
        <v>0</v>
      </c>
      <c r="BK12" s="4">
        <v>0</v>
      </c>
      <c r="BL12" s="5">
        <v>0</v>
      </c>
      <c r="BM12" s="5">
        <v>0</v>
      </c>
      <c r="BN12" s="5">
        <v>0</v>
      </c>
      <c r="BO12" s="5">
        <v>0</v>
      </c>
    </row>
    <row r="13" spans="1:67" ht="11.1" customHeight="1">
      <c r="A13" s="10"/>
      <c r="B13" s="15" t="s">
        <v>26</v>
      </c>
      <c r="C13" s="22"/>
      <c r="D13" s="30"/>
      <c r="E13" s="40"/>
      <c r="F13" s="48"/>
      <c r="G13" s="30"/>
      <c r="H13" s="40"/>
      <c r="I13" s="48"/>
      <c r="J13" s="53" t="str">
        <f>IF(G13="","",DGET(AX$4:AY$104,"同時使用率",AZ13:AZ14))</f>
        <v/>
      </c>
      <c r="K13" s="55"/>
      <c r="L13" s="57"/>
      <c r="M13" s="59" t="str">
        <f>IF(J13="","",IF(D13*J13&lt;3,ROUND(D13*J13,2),IF(D13*J13&lt;10,ROUND(D13*J13,1),IF(D13*J13&lt;30,ROUND(D13*J13,0),ROUND(D13*J13,-1)))))</f>
        <v/>
      </c>
      <c r="N13" s="61"/>
      <c r="O13" s="65"/>
      <c r="P13" s="30"/>
      <c r="Q13" s="40"/>
      <c r="R13" s="48"/>
      <c r="S13" s="89"/>
      <c r="T13" s="95"/>
      <c r="U13" s="103" t="str">
        <f t="shared" si="0"/>
        <v xml:space="preserve"> </v>
      </c>
      <c r="V13" s="95"/>
      <c r="W13" s="95"/>
      <c r="X13" s="103" t="str">
        <f t="shared" si="1"/>
        <v xml:space="preserve"> </v>
      </c>
      <c r="Y13" s="95"/>
      <c r="Z13" s="95"/>
      <c r="AA13" s="103" t="str">
        <f t="shared" si="2"/>
        <v xml:space="preserve"> </v>
      </c>
      <c r="AB13" s="95"/>
      <c r="AC13" s="95"/>
      <c r="AD13" s="103" t="str">
        <f t="shared" si="3"/>
        <v xml:space="preserve"> </v>
      </c>
      <c r="AE13" s="95"/>
      <c r="AF13" s="95"/>
      <c r="AG13" s="103" t="str">
        <f t="shared" si="4"/>
        <v xml:space="preserve"> </v>
      </c>
      <c r="AH13" s="95"/>
      <c r="AI13" s="95"/>
      <c r="AJ13" s="103" t="str">
        <f t="shared" si="5"/>
        <v xml:space="preserve"> </v>
      </c>
      <c r="AK13" s="95"/>
      <c r="AL13" s="95"/>
      <c r="AM13" s="103" t="str">
        <f t="shared" si="6"/>
        <v xml:space="preserve"> </v>
      </c>
      <c r="AN13" s="95"/>
      <c r="AO13" s="95"/>
      <c r="AP13" s="121" t="str">
        <f>IF(SUM(S13:AO14)=0,"",SUM(S13:AO14))</f>
        <v/>
      </c>
      <c r="AQ13" s="119" t="str">
        <f>IF(P13="","",DGET(BE$4:BO$400,BC14,BB13:BB14))</f>
        <v/>
      </c>
      <c r="AR13" s="142" t="str">
        <f>IF(AP13="","",ROUND(AP13*AQ13/1000,2))</f>
        <v/>
      </c>
      <c r="AS13" s="148"/>
      <c r="AT13" s="142" t="str">
        <f>IF(AR13="","",ROUND(AR13+AS13,2))</f>
        <v/>
      </c>
      <c r="AU13" s="161"/>
      <c r="AV13" s="1" t="str">
        <f>IF(AU13="○",AT13,"")</f>
        <v/>
      </c>
      <c r="AX13" s="6">
        <v>9</v>
      </c>
      <c r="AY13" s="215">
        <v>0.9</v>
      </c>
      <c r="AZ13" s="168" t="s">
        <v>12</v>
      </c>
      <c r="BB13" s="2" t="s">
        <v>53</v>
      </c>
      <c r="BC13" s="2" t="s">
        <v>18</v>
      </c>
      <c r="BE13" s="178">
        <v>0.1</v>
      </c>
      <c r="BF13" s="4">
        <v>69</v>
      </c>
      <c r="BG13" s="4">
        <v>10</v>
      </c>
      <c r="BH13" s="4">
        <v>4</v>
      </c>
      <c r="BI13" s="4">
        <v>2</v>
      </c>
      <c r="BJ13" s="4">
        <v>0</v>
      </c>
      <c r="BK13" s="4">
        <v>0</v>
      </c>
      <c r="BL13" s="5">
        <v>0</v>
      </c>
      <c r="BM13" s="5">
        <v>0</v>
      </c>
      <c r="BN13" s="5">
        <v>0</v>
      </c>
      <c r="BO13" s="5">
        <v>0</v>
      </c>
    </row>
    <row r="14" spans="1:67" ht="11.1" customHeight="1">
      <c r="A14" s="11"/>
      <c r="B14" s="16"/>
      <c r="C14" s="23"/>
      <c r="D14" s="31"/>
      <c r="E14" s="41"/>
      <c r="F14" s="49"/>
      <c r="G14" s="31"/>
      <c r="H14" s="41"/>
      <c r="I14" s="49"/>
      <c r="J14" s="54"/>
      <c r="K14" s="56"/>
      <c r="L14" s="58"/>
      <c r="M14" s="60"/>
      <c r="N14" s="62"/>
      <c r="O14" s="66"/>
      <c r="P14" s="31"/>
      <c r="Q14" s="41"/>
      <c r="R14" s="49"/>
      <c r="S14" s="90"/>
      <c r="T14" s="96"/>
      <c r="U14" s="104" t="str">
        <f t="shared" si="0"/>
        <v xml:space="preserve"> </v>
      </c>
      <c r="V14" s="96"/>
      <c r="W14" s="96"/>
      <c r="X14" s="104" t="str">
        <f t="shared" si="1"/>
        <v xml:space="preserve"> </v>
      </c>
      <c r="Y14" s="96"/>
      <c r="Z14" s="96"/>
      <c r="AA14" s="104" t="str">
        <f t="shared" si="2"/>
        <v xml:space="preserve"> </v>
      </c>
      <c r="AB14" s="96"/>
      <c r="AC14" s="96"/>
      <c r="AD14" s="104" t="str">
        <f t="shared" si="3"/>
        <v xml:space="preserve"> </v>
      </c>
      <c r="AE14" s="96"/>
      <c r="AF14" s="96"/>
      <c r="AG14" s="104" t="str">
        <f t="shared" si="4"/>
        <v xml:space="preserve"> </v>
      </c>
      <c r="AH14" s="96"/>
      <c r="AI14" s="96"/>
      <c r="AJ14" s="104" t="str">
        <f t="shared" si="5"/>
        <v xml:space="preserve"> </v>
      </c>
      <c r="AK14" s="96"/>
      <c r="AL14" s="96"/>
      <c r="AM14" s="104" t="str">
        <f t="shared" si="6"/>
        <v xml:space="preserve"> </v>
      </c>
      <c r="AN14" s="96"/>
      <c r="AO14" s="96"/>
      <c r="AP14" s="122"/>
      <c r="AQ14" s="122"/>
      <c r="AR14" s="143"/>
      <c r="AS14" s="149"/>
      <c r="AT14" s="143"/>
      <c r="AU14" s="162"/>
      <c r="AX14" s="5">
        <v>10</v>
      </c>
      <c r="AY14" s="215">
        <v>0.9</v>
      </c>
      <c r="AZ14" s="1">
        <f>G13</f>
        <v>0</v>
      </c>
      <c r="BB14" s="174" t="str">
        <f>M13</f>
        <v/>
      </c>
      <c r="BC14" s="2" t="str">
        <f>IF(P13="","",IF(P13=32,"φ30","φ"&amp;P13))</f>
        <v/>
      </c>
      <c r="BE14" s="178">
        <v>0.11</v>
      </c>
      <c r="BF14" s="4">
        <v>90</v>
      </c>
      <c r="BG14" s="4">
        <v>13</v>
      </c>
      <c r="BH14" s="4">
        <v>5</v>
      </c>
      <c r="BI14" s="4">
        <v>2</v>
      </c>
      <c r="BJ14" s="4">
        <v>1</v>
      </c>
      <c r="BK14" s="4">
        <v>0</v>
      </c>
      <c r="BL14" s="5">
        <v>0</v>
      </c>
      <c r="BM14" s="5">
        <v>0</v>
      </c>
      <c r="BN14" s="5">
        <v>0</v>
      </c>
      <c r="BO14" s="5">
        <v>0</v>
      </c>
    </row>
    <row r="15" spans="1:67" ht="11.1" customHeight="1">
      <c r="A15" s="10"/>
      <c r="B15" s="15" t="s">
        <v>26</v>
      </c>
      <c r="C15" s="22"/>
      <c r="D15" s="30"/>
      <c r="E15" s="40"/>
      <c r="F15" s="48"/>
      <c r="G15" s="30"/>
      <c r="H15" s="40"/>
      <c r="I15" s="48"/>
      <c r="J15" s="53" t="str">
        <f>IF(G15="","",DGET(AX$4:AY$104,"同時使用率",AZ15:AZ16))</f>
        <v/>
      </c>
      <c r="K15" s="55"/>
      <c r="L15" s="57"/>
      <c r="M15" s="59" t="str">
        <f>IF(J15="","",IF(D15*J15&lt;3,ROUND(D15*J15,2),IF(D15*J15&lt;10,ROUND(D15*J15,1),IF(D15*J15&lt;30,ROUND(D15*J15,0),ROUND(D15*J15,-1)))))</f>
        <v/>
      </c>
      <c r="N15" s="61"/>
      <c r="O15" s="65"/>
      <c r="P15" s="30"/>
      <c r="Q15" s="40"/>
      <c r="R15" s="48"/>
      <c r="S15" s="89"/>
      <c r="T15" s="95"/>
      <c r="U15" s="103" t="str">
        <f t="shared" si="0"/>
        <v xml:space="preserve"> </v>
      </c>
      <c r="V15" s="95"/>
      <c r="W15" s="95"/>
      <c r="X15" s="103" t="str">
        <f t="shared" si="1"/>
        <v xml:space="preserve"> </v>
      </c>
      <c r="Y15" s="95"/>
      <c r="Z15" s="95"/>
      <c r="AA15" s="103" t="str">
        <f t="shared" si="2"/>
        <v xml:space="preserve"> </v>
      </c>
      <c r="AB15" s="95"/>
      <c r="AC15" s="95"/>
      <c r="AD15" s="103" t="str">
        <f t="shared" si="3"/>
        <v xml:space="preserve"> </v>
      </c>
      <c r="AE15" s="95"/>
      <c r="AF15" s="95"/>
      <c r="AG15" s="103" t="str">
        <f t="shared" si="4"/>
        <v xml:space="preserve"> </v>
      </c>
      <c r="AH15" s="95"/>
      <c r="AI15" s="95"/>
      <c r="AJ15" s="103" t="str">
        <f t="shared" si="5"/>
        <v xml:space="preserve"> </v>
      </c>
      <c r="AK15" s="95"/>
      <c r="AL15" s="95"/>
      <c r="AM15" s="103" t="str">
        <f t="shared" si="6"/>
        <v xml:space="preserve"> </v>
      </c>
      <c r="AN15" s="95"/>
      <c r="AO15" s="95"/>
      <c r="AP15" s="121" t="str">
        <f>IF(SUM(S15:AO16)=0,"",SUM(S15:AO16))</f>
        <v/>
      </c>
      <c r="AQ15" s="119" t="str">
        <f>IF(P15="","",DGET(BE$4:BO$400,BC16,BB15:BB16))</f>
        <v/>
      </c>
      <c r="AR15" s="142" t="str">
        <f>IF(AP15="","",ROUND(AP15*AQ15/1000,2))</f>
        <v/>
      </c>
      <c r="AS15" s="148"/>
      <c r="AT15" s="142" t="str">
        <f>IF(AR15="","",ROUND(AR15+AS15,2))</f>
        <v/>
      </c>
      <c r="AU15" s="161"/>
      <c r="AV15" s="1" t="str">
        <f>IF(AU15="○",AT15,"")</f>
        <v/>
      </c>
      <c r="AX15" s="6">
        <v>11</v>
      </c>
      <c r="AY15" s="215">
        <v>0.8</v>
      </c>
      <c r="AZ15" s="168" t="s">
        <v>12</v>
      </c>
      <c r="BB15" s="2" t="s">
        <v>53</v>
      </c>
      <c r="BC15" s="2" t="s">
        <v>18</v>
      </c>
      <c r="BE15" s="178">
        <v>0.12</v>
      </c>
      <c r="BF15" s="4">
        <v>90</v>
      </c>
      <c r="BG15" s="4">
        <v>13</v>
      </c>
      <c r="BH15" s="4">
        <v>5</v>
      </c>
      <c r="BI15" s="4">
        <v>2</v>
      </c>
      <c r="BJ15" s="4">
        <v>1</v>
      </c>
      <c r="BK15" s="4">
        <v>0</v>
      </c>
      <c r="BL15" s="5">
        <v>0</v>
      </c>
      <c r="BM15" s="5">
        <v>0</v>
      </c>
      <c r="BN15" s="5">
        <v>0</v>
      </c>
      <c r="BO15" s="5">
        <v>0</v>
      </c>
    </row>
    <row r="16" spans="1:67" ht="11.1" customHeight="1">
      <c r="A16" s="11"/>
      <c r="B16" s="16"/>
      <c r="C16" s="23"/>
      <c r="D16" s="31"/>
      <c r="E16" s="41"/>
      <c r="F16" s="49"/>
      <c r="G16" s="31"/>
      <c r="H16" s="41"/>
      <c r="I16" s="49"/>
      <c r="J16" s="54"/>
      <c r="K16" s="56"/>
      <c r="L16" s="58"/>
      <c r="M16" s="60"/>
      <c r="N16" s="62"/>
      <c r="O16" s="66"/>
      <c r="P16" s="31"/>
      <c r="Q16" s="41"/>
      <c r="R16" s="49"/>
      <c r="S16" s="90"/>
      <c r="T16" s="96"/>
      <c r="U16" s="104" t="str">
        <f t="shared" si="0"/>
        <v xml:space="preserve"> </v>
      </c>
      <c r="V16" s="96"/>
      <c r="W16" s="96"/>
      <c r="X16" s="104" t="str">
        <f t="shared" si="1"/>
        <v xml:space="preserve"> </v>
      </c>
      <c r="Y16" s="96"/>
      <c r="Z16" s="96"/>
      <c r="AA16" s="104" t="str">
        <f t="shared" si="2"/>
        <v xml:space="preserve"> </v>
      </c>
      <c r="AB16" s="96"/>
      <c r="AC16" s="96"/>
      <c r="AD16" s="104" t="str">
        <f t="shared" si="3"/>
        <v xml:space="preserve"> </v>
      </c>
      <c r="AE16" s="96"/>
      <c r="AF16" s="96"/>
      <c r="AG16" s="104" t="str">
        <f t="shared" si="4"/>
        <v xml:space="preserve"> </v>
      </c>
      <c r="AH16" s="96"/>
      <c r="AI16" s="96"/>
      <c r="AJ16" s="104" t="str">
        <f t="shared" si="5"/>
        <v xml:space="preserve"> </v>
      </c>
      <c r="AK16" s="96"/>
      <c r="AL16" s="96"/>
      <c r="AM16" s="104" t="str">
        <f t="shared" si="6"/>
        <v xml:space="preserve"> </v>
      </c>
      <c r="AN16" s="96"/>
      <c r="AO16" s="96"/>
      <c r="AP16" s="122"/>
      <c r="AQ16" s="122"/>
      <c r="AR16" s="143"/>
      <c r="AS16" s="149"/>
      <c r="AT16" s="143"/>
      <c r="AU16" s="162"/>
      <c r="AX16" s="5">
        <v>12</v>
      </c>
      <c r="AY16" s="215">
        <v>0.8</v>
      </c>
      <c r="AZ16" s="1">
        <f>G15</f>
        <v>0</v>
      </c>
      <c r="BB16" s="174" t="str">
        <f>M15</f>
        <v/>
      </c>
      <c r="BC16" s="2" t="str">
        <f>IF(P15="","",IF(P15=32,"φ30","φ"&amp;P15))</f>
        <v/>
      </c>
      <c r="BE16" s="178">
        <v>0.13</v>
      </c>
      <c r="BF16" s="4">
        <v>113</v>
      </c>
      <c r="BG16" s="4">
        <v>17</v>
      </c>
      <c r="BH16" s="4">
        <v>6</v>
      </c>
      <c r="BI16" s="4">
        <v>3</v>
      </c>
      <c r="BJ16" s="4">
        <v>1</v>
      </c>
      <c r="BK16" s="4">
        <v>0</v>
      </c>
      <c r="BL16" s="5">
        <v>0</v>
      </c>
      <c r="BM16" s="5">
        <v>0</v>
      </c>
      <c r="BN16" s="5">
        <v>0</v>
      </c>
      <c r="BO16" s="5">
        <v>0</v>
      </c>
    </row>
    <row r="17" spans="1:67" ht="11.1" customHeight="1">
      <c r="A17" s="10"/>
      <c r="B17" s="15" t="s">
        <v>26</v>
      </c>
      <c r="C17" s="22"/>
      <c r="D17" s="30"/>
      <c r="E17" s="40"/>
      <c r="F17" s="48"/>
      <c r="G17" s="30"/>
      <c r="H17" s="40"/>
      <c r="I17" s="48"/>
      <c r="J17" s="53" t="str">
        <f>IF(G17="","",DGET(AX$4:AY$104,"同時使用率",AZ17:AZ18))</f>
        <v/>
      </c>
      <c r="K17" s="55"/>
      <c r="L17" s="57"/>
      <c r="M17" s="59" t="str">
        <f>IF(J17="","",IF(D17*J17&lt;3,ROUND(D17*J17,2),IF(D17*J17&lt;10,ROUND(D17*J17,1),IF(D17*J17&lt;30,ROUND(D17*J17,0),ROUND(D17*J17,-1)))))</f>
        <v/>
      </c>
      <c r="N17" s="61"/>
      <c r="O17" s="65"/>
      <c r="P17" s="30"/>
      <c r="Q17" s="40"/>
      <c r="R17" s="48"/>
      <c r="S17" s="89"/>
      <c r="T17" s="95"/>
      <c r="U17" s="103" t="str">
        <f t="shared" si="0"/>
        <v xml:space="preserve"> </v>
      </c>
      <c r="V17" s="95"/>
      <c r="W17" s="95"/>
      <c r="X17" s="103" t="str">
        <f t="shared" si="1"/>
        <v xml:space="preserve"> </v>
      </c>
      <c r="Y17" s="95"/>
      <c r="Z17" s="95"/>
      <c r="AA17" s="103" t="str">
        <f t="shared" si="2"/>
        <v xml:space="preserve"> </v>
      </c>
      <c r="AB17" s="95"/>
      <c r="AC17" s="95"/>
      <c r="AD17" s="103" t="str">
        <f t="shared" si="3"/>
        <v xml:space="preserve"> </v>
      </c>
      <c r="AE17" s="95"/>
      <c r="AF17" s="95"/>
      <c r="AG17" s="103" t="str">
        <f t="shared" si="4"/>
        <v xml:space="preserve"> </v>
      </c>
      <c r="AH17" s="95"/>
      <c r="AI17" s="95"/>
      <c r="AJ17" s="103" t="str">
        <f t="shared" si="5"/>
        <v xml:space="preserve"> </v>
      </c>
      <c r="AK17" s="95"/>
      <c r="AL17" s="95"/>
      <c r="AM17" s="103" t="str">
        <f t="shared" si="6"/>
        <v xml:space="preserve"> </v>
      </c>
      <c r="AN17" s="95"/>
      <c r="AO17" s="95"/>
      <c r="AP17" s="121" t="str">
        <f>IF(SUM(S17:AO18)=0,"",SUM(S17:AO18))</f>
        <v/>
      </c>
      <c r="AQ17" s="119" t="str">
        <f>IF(P17="","",DGET(BE$4:BO$400,BC18,BB17:BB18))</f>
        <v/>
      </c>
      <c r="AR17" s="142" t="str">
        <f>IF(AP17="","",ROUND(AP17*AQ17/1000,2))</f>
        <v/>
      </c>
      <c r="AS17" s="148"/>
      <c r="AT17" s="142" t="str">
        <f>IF(AR17="","",ROUND(AR17+AS17,2))</f>
        <v/>
      </c>
      <c r="AU17" s="161"/>
      <c r="AV17" s="1" t="str">
        <f>IF(AU17="○",AT17,"")</f>
        <v/>
      </c>
      <c r="AX17" s="6">
        <v>13</v>
      </c>
      <c r="AY17" s="215">
        <v>0.8</v>
      </c>
      <c r="AZ17" s="168" t="s">
        <v>12</v>
      </c>
      <c r="BB17" s="2" t="s">
        <v>53</v>
      </c>
      <c r="BC17" s="2" t="s">
        <v>18</v>
      </c>
      <c r="BE17" s="178">
        <v>0.14000000000000001</v>
      </c>
      <c r="BF17" s="4">
        <v>138</v>
      </c>
      <c r="BG17" s="4">
        <v>20</v>
      </c>
      <c r="BH17" s="4">
        <v>7</v>
      </c>
      <c r="BI17" s="4">
        <v>3</v>
      </c>
      <c r="BJ17" s="4">
        <v>1</v>
      </c>
      <c r="BK17" s="4">
        <v>0</v>
      </c>
      <c r="BL17" s="5">
        <v>0</v>
      </c>
      <c r="BM17" s="5">
        <v>0</v>
      </c>
      <c r="BN17" s="5">
        <v>0</v>
      </c>
      <c r="BO17" s="5">
        <v>0</v>
      </c>
    </row>
    <row r="18" spans="1:67" ht="11.1" customHeight="1">
      <c r="A18" s="11"/>
      <c r="B18" s="16"/>
      <c r="C18" s="23"/>
      <c r="D18" s="31"/>
      <c r="E18" s="41"/>
      <c r="F18" s="49"/>
      <c r="G18" s="31"/>
      <c r="H18" s="41"/>
      <c r="I18" s="49"/>
      <c r="J18" s="54"/>
      <c r="K18" s="56"/>
      <c r="L18" s="58"/>
      <c r="M18" s="60"/>
      <c r="N18" s="62"/>
      <c r="O18" s="66"/>
      <c r="P18" s="31"/>
      <c r="Q18" s="41"/>
      <c r="R18" s="49"/>
      <c r="S18" s="90"/>
      <c r="T18" s="96"/>
      <c r="U18" s="104" t="str">
        <f t="shared" si="0"/>
        <v xml:space="preserve"> </v>
      </c>
      <c r="V18" s="96"/>
      <c r="W18" s="96"/>
      <c r="X18" s="104" t="str">
        <f t="shared" si="1"/>
        <v xml:space="preserve"> </v>
      </c>
      <c r="Y18" s="96"/>
      <c r="Z18" s="96"/>
      <c r="AA18" s="104" t="str">
        <f t="shared" si="2"/>
        <v xml:space="preserve"> </v>
      </c>
      <c r="AB18" s="96"/>
      <c r="AC18" s="96"/>
      <c r="AD18" s="104" t="str">
        <f t="shared" si="3"/>
        <v xml:space="preserve"> </v>
      </c>
      <c r="AE18" s="96"/>
      <c r="AF18" s="96"/>
      <c r="AG18" s="104" t="str">
        <f t="shared" si="4"/>
        <v xml:space="preserve"> </v>
      </c>
      <c r="AH18" s="96"/>
      <c r="AI18" s="96"/>
      <c r="AJ18" s="104" t="str">
        <f t="shared" si="5"/>
        <v xml:space="preserve"> </v>
      </c>
      <c r="AK18" s="96"/>
      <c r="AL18" s="96"/>
      <c r="AM18" s="104" t="str">
        <f t="shared" si="6"/>
        <v xml:space="preserve"> </v>
      </c>
      <c r="AN18" s="96"/>
      <c r="AO18" s="96"/>
      <c r="AP18" s="122"/>
      <c r="AQ18" s="122"/>
      <c r="AR18" s="143"/>
      <c r="AS18" s="149"/>
      <c r="AT18" s="143"/>
      <c r="AU18" s="162"/>
      <c r="AX18" s="5">
        <v>14</v>
      </c>
      <c r="AY18" s="215">
        <v>0.8</v>
      </c>
      <c r="AZ18" s="1">
        <f>G17</f>
        <v>0</v>
      </c>
      <c r="BB18" s="174" t="str">
        <f>M17</f>
        <v/>
      </c>
      <c r="BC18" s="2" t="str">
        <f>IF(P17="","",IF(P17=32,"φ30","φ"&amp;P17))</f>
        <v/>
      </c>
      <c r="BE18" s="178">
        <v>0.15</v>
      </c>
      <c r="BF18" s="4">
        <v>138</v>
      </c>
      <c r="BG18" s="4">
        <v>20</v>
      </c>
      <c r="BH18" s="4">
        <v>7</v>
      </c>
      <c r="BI18" s="4">
        <v>3</v>
      </c>
      <c r="BJ18" s="4">
        <v>1</v>
      </c>
      <c r="BK18" s="4">
        <v>0</v>
      </c>
      <c r="BL18" s="5">
        <v>0</v>
      </c>
      <c r="BM18" s="5">
        <v>0</v>
      </c>
      <c r="BN18" s="5">
        <v>0</v>
      </c>
      <c r="BO18" s="5">
        <v>0</v>
      </c>
    </row>
    <row r="19" spans="1:67" ht="11.1" customHeight="1">
      <c r="A19" s="10"/>
      <c r="B19" s="15" t="s">
        <v>26</v>
      </c>
      <c r="C19" s="22"/>
      <c r="D19" s="30"/>
      <c r="E19" s="40"/>
      <c r="F19" s="48"/>
      <c r="G19" s="30"/>
      <c r="H19" s="40"/>
      <c r="I19" s="48"/>
      <c r="J19" s="53" t="str">
        <f>IF(G19="","",DGET(AX$4:AY$104,"同時使用率",AZ19:AZ20))</f>
        <v/>
      </c>
      <c r="K19" s="55"/>
      <c r="L19" s="57"/>
      <c r="M19" s="59" t="str">
        <f>IF(J19="","",IF(D19*J19&lt;3,ROUND(D19*J19,2),IF(D19*J19&lt;10,ROUND(D19*J19,1),IF(D19*J19&lt;30,ROUND(D19*J19,0),ROUND(D19*J19,-1)))))</f>
        <v/>
      </c>
      <c r="N19" s="61"/>
      <c r="O19" s="65"/>
      <c r="P19" s="30"/>
      <c r="Q19" s="40"/>
      <c r="R19" s="48"/>
      <c r="S19" s="89"/>
      <c r="T19" s="95"/>
      <c r="U19" s="103" t="str">
        <f t="shared" si="0"/>
        <v xml:space="preserve"> </v>
      </c>
      <c r="V19" s="95"/>
      <c r="W19" s="95"/>
      <c r="X19" s="103" t="str">
        <f t="shared" si="1"/>
        <v xml:space="preserve"> </v>
      </c>
      <c r="Y19" s="95"/>
      <c r="Z19" s="95"/>
      <c r="AA19" s="103" t="str">
        <f t="shared" si="2"/>
        <v xml:space="preserve"> </v>
      </c>
      <c r="AB19" s="95"/>
      <c r="AC19" s="95"/>
      <c r="AD19" s="103" t="str">
        <f t="shared" si="3"/>
        <v xml:space="preserve"> </v>
      </c>
      <c r="AE19" s="95"/>
      <c r="AF19" s="95"/>
      <c r="AG19" s="103" t="str">
        <f t="shared" si="4"/>
        <v xml:space="preserve"> </v>
      </c>
      <c r="AH19" s="95"/>
      <c r="AI19" s="95"/>
      <c r="AJ19" s="103" t="str">
        <f t="shared" si="5"/>
        <v xml:space="preserve"> </v>
      </c>
      <c r="AK19" s="95"/>
      <c r="AL19" s="95"/>
      <c r="AM19" s="103" t="str">
        <f t="shared" si="6"/>
        <v xml:space="preserve"> </v>
      </c>
      <c r="AN19" s="95"/>
      <c r="AO19" s="95"/>
      <c r="AP19" s="121" t="str">
        <f>IF(SUM(S19:AO20)=0,"",SUM(S19:AO20))</f>
        <v/>
      </c>
      <c r="AQ19" s="119" t="str">
        <f>IF(P19="","",DGET(BE$4:BO$400,BC20,BB19:BB20))</f>
        <v/>
      </c>
      <c r="AR19" s="142" t="str">
        <f>IF(AP19="","",ROUND(AP19*AQ19/1000,2))</f>
        <v/>
      </c>
      <c r="AS19" s="148"/>
      <c r="AT19" s="142" t="str">
        <f>IF(AR19="","",ROUND(AR19+AS19,2))</f>
        <v/>
      </c>
      <c r="AU19" s="161"/>
      <c r="AV19" s="1" t="str">
        <f>IF(AU19="○",AT19,"")</f>
        <v/>
      </c>
      <c r="AX19" s="6">
        <v>15</v>
      </c>
      <c r="AY19" s="215">
        <v>0.8</v>
      </c>
      <c r="AZ19" s="168" t="s">
        <v>12</v>
      </c>
      <c r="BB19" s="2" t="s">
        <v>53</v>
      </c>
      <c r="BC19" s="2" t="s">
        <v>18</v>
      </c>
      <c r="BE19" s="178">
        <v>0.16</v>
      </c>
      <c r="BF19" s="4">
        <v>166</v>
      </c>
      <c r="BG19" s="4">
        <v>24</v>
      </c>
      <c r="BH19" s="4">
        <v>9</v>
      </c>
      <c r="BI19" s="4">
        <v>4</v>
      </c>
      <c r="BJ19" s="4">
        <v>1</v>
      </c>
      <c r="BK19" s="4">
        <v>0</v>
      </c>
      <c r="BL19" s="5">
        <v>0</v>
      </c>
      <c r="BM19" s="5">
        <v>0</v>
      </c>
      <c r="BN19" s="5">
        <v>0</v>
      </c>
      <c r="BO19" s="5">
        <v>0</v>
      </c>
    </row>
    <row r="20" spans="1:67" ht="11.1" customHeight="1">
      <c r="A20" s="11"/>
      <c r="B20" s="16"/>
      <c r="C20" s="23"/>
      <c r="D20" s="31"/>
      <c r="E20" s="41"/>
      <c r="F20" s="49"/>
      <c r="G20" s="31"/>
      <c r="H20" s="41"/>
      <c r="I20" s="49"/>
      <c r="J20" s="54"/>
      <c r="K20" s="56"/>
      <c r="L20" s="58"/>
      <c r="M20" s="60"/>
      <c r="N20" s="62"/>
      <c r="O20" s="66"/>
      <c r="P20" s="31"/>
      <c r="Q20" s="41"/>
      <c r="R20" s="49"/>
      <c r="S20" s="90"/>
      <c r="T20" s="96"/>
      <c r="U20" s="104" t="str">
        <f t="shared" si="0"/>
        <v xml:space="preserve"> </v>
      </c>
      <c r="V20" s="96"/>
      <c r="W20" s="96"/>
      <c r="X20" s="104" t="str">
        <f t="shared" si="1"/>
        <v xml:space="preserve"> </v>
      </c>
      <c r="Y20" s="96"/>
      <c r="Z20" s="96"/>
      <c r="AA20" s="104" t="str">
        <f t="shared" si="2"/>
        <v xml:space="preserve"> </v>
      </c>
      <c r="AB20" s="96"/>
      <c r="AC20" s="96"/>
      <c r="AD20" s="104" t="str">
        <f t="shared" si="3"/>
        <v xml:space="preserve"> </v>
      </c>
      <c r="AE20" s="96"/>
      <c r="AF20" s="96"/>
      <c r="AG20" s="104" t="str">
        <f t="shared" si="4"/>
        <v xml:space="preserve"> </v>
      </c>
      <c r="AH20" s="96"/>
      <c r="AI20" s="96"/>
      <c r="AJ20" s="104" t="str">
        <f t="shared" si="5"/>
        <v xml:space="preserve"> </v>
      </c>
      <c r="AK20" s="96"/>
      <c r="AL20" s="96"/>
      <c r="AM20" s="104" t="str">
        <f t="shared" si="6"/>
        <v xml:space="preserve"> </v>
      </c>
      <c r="AN20" s="96"/>
      <c r="AO20" s="96"/>
      <c r="AP20" s="122"/>
      <c r="AQ20" s="122"/>
      <c r="AR20" s="143"/>
      <c r="AS20" s="149"/>
      <c r="AT20" s="143"/>
      <c r="AU20" s="162"/>
      <c r="AX20" s="5">
        <v>16</v>
      </c>
      <c r="AY20" s="215">
        <v>0.8</v>
      </c>
      <c r="AZ20" s="1">
        <f>G19</f>
        <v>0</v>
      </c>
      <c r="BB20" s="174" t="str">
        <f>M19</f>
        <v/>
      </c>
      <c r="BC20" s="2" t="str">
        <f>IF(P19="","",IF(P19=32,"φ30","φ"&amp;P19))</f>
        <v/>
      </c>
      <c r="BE20" s="178">
        <v>0.17</v>
      </c>
      <c r="BF20" s="4">
        <v>166</v>
      </c>
      <c r="BG20" s="4">
        <v>24</v>
      </c>
      <c r="BH20" s="4">
        <v>9</v>
      </c>
      <c r="BI20" s="4">
        <v>4</v>
      </c>
      <c r="BJ20" s="4">
        <v>1</v>
      </c>
      <c r="BK20" s="4">
        <v>0</v>
      </c>
      <c r="BL20" s="5">
        <v>0</v>
      </c>
      <c r="BM20" s="5">
        <v>0</v>
      </c>
      <c r="BN20" s="5">
        <v>0</v>
      </c>
      <c r="BO20" s="5">
        <v>0</v>
      </c>
    </row>
    <row r="21" spans="1:67" ht="11.1" customHeight="1">
      <c r="A21" s="10"/>
      <c r="B21" s="15" t="s">
        <v>26</v>
      </c>
      <c r="C21" s="22"/>
      <c r="D21" s="30"/>
      <c r="E21" s="40"/>
      <c r="F21" s="48"/>
      <c r="G21" s="30"/>
      <c r="H21" s="40"/>
      <c r="I21" s="48"/>
      <c r="J21" s="53" t="str">
        <f>IF(G21="","",DGET(AX$4:AY$104,"同時使用率",AZ21:AZ22))</f>
        <v/>
      </c>
      <c r="K21" s="55"/>
      <c r="L21" s="57"/>
      <c r="M21" s="59" t="str">
        <f>IF(J21="","",IF(D21*J21&lt;3,ROUND(D21*J21,2),IF(D21*J21&lt;10,ROUND(D21*J21,1),IF(D21*J21&lt;30,ROUND(D21*J21,0),ROUND(D21*J21,-1)))))</f>
        <v/>
      </c>
      <c r="N21" s="61"/>
      <c r="O21" s="65"/>
      <c r="P21" s="30"/>
      <c r="Q21" s="40"/>
      <c r="R21" s="48"/>
      <c r="S21" s="89"/>
      <c r="T21" s="95"/>
      <c r="U21" s="103" t="str">
        <f t="shared" si="0"/>
        <v xml:space="preserve"> </v>
      </c>
      <c r="V21" s="95"/>
      <c r="W21" s="95"/>
      <c r="X21" s="103" t="str">
        <f t="shared" si="1"/>
        <v xml:space="preserve"> </v>
      </c>
      <c r="Y21" s="95"/>
      <c r="Z21" s="95"/>
      <c r="AA21" s="103" t="str">
        <f t="shared" si="2"/>
        <v xml:space="preserve"> </v>
      </c>
      <c r="AB21" s="95"/>
      <c r="AC21" s="95"/>
      <c r="AD21" s="103" t="str">
        <f t="shared" si="3"/>
        <v xml:space="preserve"> </v>
      </c>
      <c r="AE21" s="95"/>
      <c r="AF21" s="95"/>
      <c r="AG21" s="103" t="str">
        <f t="shared" si="4"/>
        <v xml:space="preserve"> </v>
      </c>
      <c r="AH21" s="95"/>
      <c r="AI21" s="95"/>
      <c r="AJ21" s="103" t="str">
        <f t="shared" si="5"/>
        <v xml:space="preserve"> </v>
      </c>
      <c r="AK21" s="95"/>
      <c r="AL21" s="95"/>
      <c r="AM21" s="103" t="str">
        <f t="shared" si="6"/>
        <v xml:space="preserve"> </v>
      </c>
      <c r="AN21" s="95"/>
      <c r="AO21" s="95"/>
      <c r="AP21" s="121" t="str">
        <f>IF(SUM(S21:AO22)=0,"",SUM(S21:AO22))</f>
        <v/>
      </c>
      <c r="AQ21" s="119" t="str">
        <f>IF(P21="","",DGET(BE$4:BO$400,BC22,BB21:BB22))</f>
        <v/>
      </c>
      <c r="AR21" s="142" t="str">
        <f>IF(AP21="","",ROUND(AP21*AQ21/1000,2))</f>
        <v/>
      </c>
      <c r="AS21" s="148"/>
      <c r="AT21" s="142" t="str">
        <f>IF(AR21="","",ROUND(AR21+AS21,2))</f>
        <v/>
      </c>
      <c r="AU21" s="161"/>
      <c r="AV21" s="1" t="str">
        <f>IF(AU21="○",AT21,"")</f>
        <v/>
      </c>
      <c r="AX21" s="6">
        <v>17</v>
      </c>
      <c r="AY21" s="215">
        <v>0.8</v>
      </c>
      <c r="AZ21" s="168" t="s">
        <v>12</v>
      </c>
      <c r="BB21" s="2" t="s">
        <v>53</v>
      </c>
      <c r="BC21" s="2" t="s">
        <v>18</v>
      </c>
      <c r="BE21" s="178">
        <v>0.18</v>
      </c>
      <c r="BF21" s="4">
        <v>196</v>
      </c>
      <c r="BG21" s="4">
        <v>28</v>
      </c>
      <c r="BH21" s="4">
        <v>10</v>
      </c>
      <c r="BI21" s="4">
        <v>5</v>
      </c>
      <c r="BJ21" s="4">
        <v>1</v>
      </c>
      <c r="BK21" s="4">
        <v>0</v>
      </c>
      <c r="BL21" s="5">
        <v>0</v>
      </c>
      <c r="BM21" s="5">
        <v>0</v>
      </c>
      <c r="BN21" s="5">
        <v>0</v>
      </c>
      <c r="BO21" s="5">
        <v>0</v>
      </c>
    </row>
    <row r="22" spans="1:67" ht="11.1" customHeight="1">
      <c r="A22" s="11"/>
      <c r="B22" s="16"/>
      <c r="C22" s="23"/>
      <c r="D22" s="31"/>
      <c r="E22" s="41"/>
      <c r="F22" s="49"/>
      <c r="G22" s="31"/>
      <c r="H22" s="41"/>
      <c r="I22" s="49"/>
      <c r="J22" s="54"/>
      <c r="K22" s="56"/>
      <c r="L22" s="58"/>
      <c r="M22" s="60"/>
      <c r="N22" s="62"/>
      <c r="O22" s="66"/>
      <c r="P22" s="31"/>
      <c r="Q22" s="41"/>
      <c r="R22" s="49"/>
      <c r="S22" s="90"/>
      <c r="T22" s="96"/>
      <c r="U22" s="104" t="str">
        <f t="shared" si="0"/>
        <v xml:space="preserve"> </v>
      </c>
      <c r="V22" s="96"/>
      <c r="W22" s="96"/>
      <c r="X22" s="104" t="str">
        <f t="shared" si="1"/>
        <v xml:space="preserve"> </v>
      </c>
      <c r="Y22" s="96"/>
      <c r="Z22" s="96"/>
      <c r="AA22" s="104" t="str">
        <f t="shared" si="2"/>
        <v xml:space="preserve"> </v>
      </c>
      <c r="AB22" s="96"/>
      <c r="AC22" s="96"/>
      <c r="AD22" s="104" t="str">
        <f t="shared" si="3"/>
        <v xml:space="preserve"> </v>
      </c>
      <c r="AE22" s="96"/>
      <c r="AF22" s="96"/>
      <c r="AG22" s="104" t="str">
        <f t="shared" si="4"/>
        <v xml:space="preserve"> </v>
      </c>
      <c r="AH22" s="96"/>
      <c r="AI22" s="96"/>
      <c r="AJ22" s="104" t="str">
        <f t="shared" si="5"/>
        <v xml:space="preserve"> </v>
      </c>
      <c r="AK22" s="96"/>
      <c r="AL22" s="96"/>
      <c r="AM22" s="104" t="str">
        <f t="shared" si="6"/>
        <v xml:space="preserve"> </v>
      </c>
      <c r="AN22" s="96"/>
      <c r="AO22" s="96"/>
      <c r="AP22" s="122"/>
      <c r="AQ22" s="122"/>
      <c r="AR22" s="143"/>
      <c r="AS22" s="149"/>
      <c r="AT22" s="143"/>
      <c r="AU22" s="162"/>
      <c r="AX22" s="5">
        <v>18</v>
      </c>
      <c r="AY22" s="215">
        <v>0.8</v>
      </c>
      <c r="AZ22" s="1">
        <f>G21</f>
        <v>0</v>
      </c>
      <c r="BB22" s="174" t="str">
        <f>M21</f>
        <v/>
      </c>
      <c r="BC22" s="2" t="str">
        <f>IF(P21="","",IF(P21=32,"φ30","φ"&amp;P21))</f>
        <v/>
      </c>
      <c r="BE22" s="178">
        <v>0.19</v>
      </c>
      <c r="BF22" s="4">
        <v>228</v>
      </c>
      <c r="BG22" s="4">
        <v>33</v>
      </c>
      <c r="BH22" s="4">
        <v>12</v>
      </c>
      <c r="BI22" s="4">
        <v>5</v>
      </c>
      <c r="BJ22" s="4">
        <v>1</v>
      </c>
      <c r="BK22" s="4">
        <v>1</v>
      </c>
      <c r="BL22" s="5">
        <v>0</v>
      </c>
      <c r="BM22" s="5">
        <v>0</v>
      </c>
      <c r="BN22" s="5">
        <v>0</v>
      </c>
      <c r="BO22" s="5">
        <v>0</v>
      </c>
    </row>
    <row r="23" spans="1:67" ht="11.1" customHeight="1">
      <c r="A23" s="10"/>
      <c r="B23" s="15" t="s">
        <v>26</v>
      </c>
      <c r="C23" s="22"/>
      <c r="D23" s="30"/>
      <c r="E23" s="40"/>
      <c r="F23" s="48"/>
      <c r="G23" s="30"/>
      <c r="H23" s="40"/>
      <c r="I23" s="48"/>
      <c r="J23" s="53" t="str">
        <f>IF(G23="","",DGET(AX$4:AY$104,"同時使用率",AZ23:AZ24))</f>
        <v/>
      </c>
      <c r="K23" s="55"/>
      <c r="L23" s="57"/>
      <c r="M23" s="59" t="str">
        <f>IF(J23="","",IF(D23*J23&lt;3,ROUND(D23*J23,2),IF(D23*J23&lt;10,ROUND(D23*J23,1),IF(D23*J23&lt;30,ROUND(D23*J23,0),ROUND(D23*J23,-1)))))</f>
        <v/>
      </c>
      <c r="N23" s="61"/>
      <c r="O23" s="65"/>
      <c r="P23" s="30"/>
      <c r="Q23" s="40"/>
      <c r="R23" s="48"/>
      <c r="S23" s="89"/>
      <c r="T23" s="95"/>
      <c r="U23" s="103" t="str">
        <f t="shared" si="0"/>
        <v xml:space="preserve"> </v>
      </c>
      <c r="V23" s="95"/>
      <c r="W23" s="95"/>
      <c r="X23" s="103" t="str">
        <f t="shared" si="1"/>
        <v xml:space="preserve"> </v>
      </c>
      <c r="Y23" s="95"/>
      <c r="Z23" s="95"/>
      <c r="AA23" s="103" t="str">
        <f t="shared" si="2"/>
        <v xml:space="preserve"> </v>
      </c>
      <c r="AB23" s="95"/>
      <c r="AC23" s="95"/>
      <c r="AD23" s="103" t="str">
        <f t="shared" si="3"/>
        <v xml:space="preserve"> </v>
      </c>
      <c r="AE23" s="95"/>
      <c r="AF23" s="95"/>
      <c r="AG23" s="103" t="str">
        <f t="shared" si="4"/>
        <v xml:space="preserve"> </v>
      </c>
      <c r="AH23" s="95"/>
      <c r="AI23" s="95"/>
      <c r="AJ23" s="103" t="str">
        <f t="shared" si="5"/>
        <v xml:space="preserve"> </v>
      </c>
      <c r="AK23" s="95"/>
      <c r="AL23" s="95"/>
      <c r="AM23" s="103" t="str">
        <f t="shared" si="6"/>
        <v xml:space="preserve"> </v>
      </c>
      <c r="AN23" s="95"/>
      <c r="AO23" s="95"/>
      <c r="AP23" s="121" t="str">
        <f>IF(SUM(S23:AO24)=0,"",SUM(S23:AO24))</f>
        <v/>
      </c>
      <c r="AQ23" s="119" t="str">
        <f>IF(P23="","",DGET(BE$4:BO$400,BC24,BB23:BB24))</f>
        <v/>
      </c>
      <c r="AR23" s="142" t="str">
        <f>IF(AP23="","",ROUND(AP23*AQ23/1000,2))</f>
        <v/>
      </c>
      <c r="AS23" s="148"/>
      <c r="AT23" s="142" t="str">
        <f>IF(AR23="","",ROUND(AR23+AS23,2))</f>
        <v/>
      </c>
      <c r="AU23" s="161"/>
      <c r="AV23" s="1" t="str">
        <f>IF(AU23="○",AT23,"")</f>
        <v/>
      </c>
      <c r="AX23" s="6">
        <v>19</v>
      </c>
      <c r="AY23" s="215">
        <v>0.8</v>
      </c>
      <c r="AZ23" s="168" t="s">
        <v>12</v>
      </c>
      <c r="BB23" s="2" t="s">
        <v>53</v>
      </c>
      <c r="BC23" s="2" t="s">
        <v>18</v>
      </c>
      <c r="BE23" s="178">
        <v>0.2</v>
      </c>
      <c r="BF23" s="4">
        <v>228</v>
      </c>
      <c r="BG23" s="4">
        <v>33</v>
      </c>
      <c r="BH23" s="4">
        <v>12</v>
      </c>
      <c r="BI23" s="4">
        <v>5</v>
      </c>
      <c r="BJ23" s="4">
        <v>1</v>
      </c>
      <c r="BK23" s="4">
        <v>1</v>
      </c>
      <c r="BL23" s="5">
        <v>0</v>
      </c>
      <c r="BM23" s="5">
        <v>0</v>
      </c>
      <c r="BN23" s="5">
        <v>0</v>
      </c>
      <c r="BO23" s="5">
        <v>0</v>
      </c>
    </row>
    <row r="24" spans="1:67" ht="11.1" customHeight="1">
      <c r="A24" s="11"/>
      <c r="B24" s="16"/>
      <c r="C24" s="23"/>
      <c r="D24" s="31"/>
      <c r="E24" s="41"/>
      <c r="F24" s="49"/>
      <c r="G24" s="31"/>
      <c r="H24" s="41"/>
      <c r="I24" s="49"/>
      <c r="J24" s="54"/>
      <c r="K24" s="56"/>
      <c r="L24" s="58"/>
      <c r="M24" s="60"/>
      <c r="N24" s="62"/>
      <c r="O24" s="66"/>
      <c r="P24" s="31"/>
      <c r="Q24" s="41"/>
      <c r="R24" s="49"/>
      <c r="S24" s="90"/>
      <c r="T24" s="96"/>
      <c r="U24" s="104" t="str">
        <f t="shared" si="0"/>
        <v xml:space="preserve"> </v>
      </c>
      <c r="V24" s="96"/>
      <c r="W24" s="96"/>
      <c r="X24" s="104" t="str">
        <f t="shared" si="1"/>
        <v xml:space="preserve"> </v>
      </c>
      <c r="Y24" s="96"/>
      <c r="Z24" s="96"/>
      <c r="AA24" s="104" t="str">
        <f t="shared" si="2"/>
        <v xml:space="preserve"> </v>
      </c>
      <c r="AB24" s="96"/>
      <c r="AC24" s="96"/>
      <c r="AD24" s="104" t="str">
        <f t="shared" si="3"/>
        <v xml:space="preserve"> </v>
      </c>
      <c r="AE24" s="96"/>
      <c r="AF24" s="96"/>
      <c r="AG24" s="104" t="str">
        <f t="shared" si="4"/>
        <v xml:space="preserve"> </v>
      </c>
      <c r="AH24" s="96"/>
      <c r="AI24" s="96"/>
      <c r="AJ24" s="104" t="str">
        <f t="shared" si="5"/>
        <v xml:space="preserve"> </v>
      </c>
      <c r="AK24" s="96"/>
      <c r="AL24" s="96"/>
      <c r="AM24" s="104" t="str">
        <f t="shared" si="6"/>
        <v xml:space="preserve"> </v>
      </c>
      <c r="AN24" s="96"/>
      <c r="AO24" s="96"/>
      <c r="AP24" s="122"/>
      <c r="AQ24" s="122"/>
      <c r="AR24" s="143"/>
      <c r="AS24" s="149"/>
      <c r="AT24" s="143"/>
      <c r="AU24" s="162"/>
      <c r="AX24" s="5">
        <v>20</v>
      </c>
      <c r="AY24" s="215">
        <v>0.8</v>
      </c>
      <c r="AZ24" s="1">
        <f>G23</f>
        <v>0</v>
      </c>
      <c r="BB24" s="174" t="str">
        <f>M23</f>
        <v/>
      </c>
      <c r="BC24" s="2" t="str">
        <f>IF(P23="","",IF(P23=32,"φ30","φ"&amp;P23))</f>
        <v/>
      </c>
      <c r="BE24" s="178">
        <v>0.21</v>
      </c>
      <c r="BF24" s="4">
        <v>263</v>
      </c>
      <c r="BG24" s="4">
        <v>38</v>
      </c>
      <c r="BH24" s="4">
        <v>14</v>
      </c>
      <c r="BI24" s="4">
        <v>6</v>
      </c>
      <c r="BJ24" s="4">
        <v>2</v>
      </c>
      <c r="BK24" s="4">
        <v>1</v>
      </c>
      <c r="BL24" s="5">
        <v>0</v>
      </c>
      <c r="BM24" s="5">
        <v>0</v>
      </c>
      <c r="BN24" s="5">
        <v>0</v>
      </c>
      <c r="BO24" s="5">
        <v>0</v>
      </c>
    </row>
    <row r="25" spans="1:67" ht="11.1" customHeight="1">
      <c r="A25" s="10"/>
      <c r="B25" s="15" t="s">
        <v>26</v>
      </c>
      <c r="C25" s="22"/>
      <c r="D25" s="30"/>
      <c r="E25" s="40"/>
      <c r="F25" s="48"/>
      <c r="G25" s="30"/>
      <c r="H25" s="40"/>
      <c r="I25" s="48"/>
      <c r="J25" s="53" t="str">
        <f>IF(G25="","",DGET(AX$4:AY$104,"同時使用率",AZ25:AZ26))</f>
        <v/>
      </c>
      <c r="K25" s="55"/>
      <c r="L25" s="57"/>
      <c r="M25" s="59" t="str">
        <f>IF(J25="","",IF(D25*J25&lt;3,ROUND(D25*J25,2),IF(D25*J25&lt;10,ROUND(D25*J25,1),IF(D25*J25&lt;30,ROUND(D25*J25,0),ROUND(D25*J25,-1)))))</f>
        <v/>
      </c>
      <c r="N25" s="61"/>
      <c r="O25" s="65"/>
      <c r="P25" s="30"/>
      <c r="Q25" s="40"/>
      <c r="R25" s="48"/>
      <c r="S25" s="89"/>
      <c r="T25" s="95"/>
      <c r="U25" s="103" t="str">
        <f t="shared" si="0"/>
        <v xml:space="preserve"> </v>
      </c>
      <c r="V25" s="95"/>
      <c r="W25" s="95"/>
      <c r="X25" s="103" t="str">
        <f t="shared" si="1"/>
        <v xml:space="preserve"> </v>
      </c>
      <c r="Y25" s="95"/>
      <c r="Z25" s="95"/>
      <c r="AA25" s="103" t="str">
        <f t="shared" si="2"/>
        <v xml:space="preserve"> </v>
      </c>
      <c r="AB25" s="95"/>
      <c r="AC25" s="95"/>
      <c r="AD25" s="103" t="str">
        <f t="shared" si="3"/>
        <v xml:space="preserve"> </v>
      </c>
      <c r="AE25" s="95"/>
      <c r="AF25" s="95"/>
      <c r="AG25" s="103" t="str">
        <f t="shared" si="4"/>
        <v xml:space="preserve"> </v>
      </c>
      <c r="AH25" s="95"/>
      <c r="AI25" s="95"/>
      <c r="AJ25" s="103" t="str">
        <f t="shared" si="5"/>
        <v xml:space="preserve"> </v>
      </c>
      <c r="AK25" s="95"/>
      <c r="AL25" s="95"/>
      <c r="AM25" s="103" t="str">
        <f t="shared" si="6"/>
        <v xml:space="preserve"> </v>
      </c>
      <c r="AN25" s="95"/>
      <c r="AO25" s="95"/>
      <c r="AP25" s="121" t="str">
        <f>IF(SUM(S25:AO26)=0,"",SUM(S25:AO26))</f>
        <v/>
      </c>
      <c r="AQ25" s="119" t="str">
        <f>IF(P25="","",DGET(BE$4:BO$400,BC26,BB25:BB26))</f>
        <v/>
      </c>
      <c r="AR25" s="142" t="str">
        <f>IF(AP25="","",ROUND(AP25*AQ25/1000,2))</f>
        <v/>
      </c>
      <c r="AS25" s="148"/>
      <c r="AT25" s="142" t="str">
        <f>IF(AR25="","",ROUND(AR25+AS25,2))</f>
        <v/>
      </c>
      <c r="AU25" s="161"/>
      <c r="AV25" s="1" t="str">
        <f>IF(AU25="○",AT25,"")</f>
        <v/>
      </c>
      <c r="AX25" s="6">
        <v>21</v>
      </c>
      <c r="AY25" s="215">
        <v>0.7</v>
      </c>
      <c r="AZ25" s="168" t="s">
        <v>12</v>
      </c>
      <c r="BB25" s="2" t="s">
        <v>53</v>
      </c>
      <c r="BC25" s="2" t="s">
        <v>18</v>
      </c>
      <c r="BE25" s="178">
        <v>0.22</v>
      </c>
      <c r="BF25" s="4">
        <v>263</v>
      </c>
      <c r="BG25" s="4">
        <v>38</v>
      </c>
      <c r="BH25" s="4">
        <v>14</v>
      </c>
      <c r="BI25" s="4">
        <v>6</v>
      </c>
      <c r="BJ25" s="4">
        <v>2</v>
      </c>
      <c r="BK25" s="4">
        <v>1</v>
      </c>
      <c r="BL25" s="5">
        <v>0</v>
      </c>
      <c r="BM25" s="5">
        <v>0</v>
      </c>
      <c r="BN25" s="5">
        <v>0</v>
      </c>
      <c r="BO25" s="5">
        <v>0</v>
      </c>
    </row>
    <row r="26" spans="1:67" ht="11.1" customHeight="1">
      <c r="A26" s="11"/>
      <c r="B26" s="16"/>
      <c r="C26" s="23"/>
      <c r="D26" s="31"/>
      <c r="E26" s="41"/>
      <c r="F26" s="49"/>
      <c r="G26" s="31"/>
      <c r="H26" s="41"/>
      <c r="I26" s="49"/>
      <c r="J26" s="54"/>
      <c r="K26" s="56"/>
      <c r="L26" s="58"/>
      <c r="M26" s="60"/>
      <c r="N26" s="62"/>
      <c r="O26" s="66"/>
      <c r="P26" s="31"/>
      <c r="Q26" s="41"/>
      <c r="R26" s="49"/>
      <c r="S26" s="90"/>
      <c r="T26" s="96"/>
      <c r="U26" s="104" t="str">
        <f t="shared" si="0"/>
        <v xml:space="preserve"> </v>
      </c>
      <c r="V26" s="96"/>
      <c r="W26" s="96"/>
      <c r="X26" s="104" t="str">
        <f t="shared" si="1"/>
        <v xml:space="preserve"> </v>
      </c>
      <c r="Y26" s="96"/>
      <c r="Z26" s="96"/>
      <c r="AA26" s="104" t="str">
        <f t="shared" si="2"/>
        <v xml:space="preserve"> </v>
      </c>
      <c r="AB26" s="96"/>
      <c r="AC26" s="96"/>
      <c r="AD26" s="104" t="str">
        <f t="shared" si="3"/>
        <v xml:space="preserve"> </v>
      </c>
      <c r="AE26" s="96"/>
      <c r="AF26" s="96"/>
      <c r="AG26" s="104" t="str">
        <f t="shared" si="4"/>
        <v xml:space="preserve"> </v>
      </c>
      <c r="AH26" s="96"/>
      <c r="AI26" s="96"/>
      <c r="AJ26" s="104" t="str">
        <f t="shared" si="5"/>
        <v xml:space="preserve"> </v>
      </c>
      <c r="AK26" s="96"/>
      <c r="AL26" s="96"/>
      <c r="AM26" s="104" t="str">
        <f t="shared" si="6"/>
        <v xml:space="preserve"> </v>
      </c>
      <c r="AN26" s="96"/>
      <c r="AO26" s="96"/>
      <c r="AP26" s="122"/>
      <c r="AQ26" s="122"/>
      <c r="AR26" s="143"/>
      <c r="AS26" s="149"/>
      <c r="AT26" s="143"/>
      <c r="AU26" s="162"/>
      <c r="AX26" s="5">
        <v>22</v>
      </c>
      <c r="AY26" s="215">
        <v>0.7</v>
      </c>
      <c r="AZ26" s="1">
        <f>G25</f>
        <v>0</v>
      </c>
      <c r="BB26" s="174" t="str">
        <f>M25</f>
        <v/>
      </c>
      <c r="BC26" s="2" t="str">
        <f>IF(P25="","",IF(P25=32,"φ30","φ"&amp;P25))</f>
        <v/>
      </c>
      <c r="BE26" s="178">
        <v>0.23</v>
      </c>
      <c r="BF26" s="4">
        <v>299</v>
      </c>
      <c r="BG26" s="4">
        <v>43</v>
      </c>
      <c r="BH26" s="4">
        <v>16</v>
      </c>
      <c r="BI26" s="4">
        <v>7</v>
      </c>
      <c r="BJ26" s="4">
        <v>2</v>
      </c>
      <c r="BK26" s="4">
        <v>1</v>
      </c>
      <c r="BL26" s="5">
        <v>0</v>
      </c>
      <c r="BM26" s="5">
        <v>0</v>
      </c>
      <c r="BN26" s="5">
        <v>0</v>
      </c>
      <c r="BO26" s="5">
        <v>0</v>
      </c>
    </row>
    <row r="27" spans="1:67" ht="11.1" customHeight="1">
      <c r="A27" s="10"/>
      <c r="B27" s="15" t="s">
        <v>26</v>
      </c>
      <c r="C27" s="22"/>
      <c r="D27" s="30"/>
      <c r="E27" s="40"/>
      <c r="F27" s="48"/>
      <c r="G27" s="30"/>
      <c r="H27" s="40"/>
      <c r="I27" s="48"/>
      <c r="J27" s="53" t="str">
        <f>IF(G27="","",DGET(AX$4:AY$104,"同時使用率",AZ27:AZ28))</f>
        <v/>
      </c>
      <c r="K27" s="55"/>
      <c r="L27" s="57"/>
      <c r="M27" s="59" t="str">
        <f>IF(J27="","",IF(D27*J27&lt;3,ROUND(D27*J27,2),IF(D27*J27&lt;10,ROUND(D27*J27,1),IF(D27*J27&lt;30,ROUND(D27*J27,0),ROUND(D27*J27,-1)))))</f>
        <v/>
      </c>
      <c r="N27" s="61"/>
      <c r="O27" s="65"/>
      <c r="P27" s="30"/>
      <c r="Q27" s="40"/>
      <c r="R27" s="48"/>
      <c r="S27" s="89"/>
      <c r="T27" s="95"/>
      <c r="U27" s="103" t="str">
        <f t="shared" si="0"/>
        <v xml:space="preserve"> </v>
      </c>
      <c r="V27" s="95"/>
      <c r="W27" s="95"/>
      <c r="X27" s="103" t="str">
        <f t="shared" si="1"/>
        <v xml:space="preserve"> </v>
      </c>
      <c r="Y27" s="95"/>
      <c r="Z27" s="95"/>
      <c r="AA27" s="103" t="str">
        <f t="shared" si="2"/>
        <v xml:space="preserve"> </v>
      </c>
      <c r="AB27" s="95"/>
      <c r="AC27" s="95"/>
      <c r="AD27" s="103" t="str">
        <f t="shared" si="3"/>
        <v xml:space="preserve"> </v>
      </c>
      <c r="AE27" s="95"/>
      <c r="AF27" s="95"/>
      <c r="AG27" s="103" t="str">
        <f t="shared" si="4"/>
        <v xml:space="preserve"> </v>
      </c>
      <c r="AH27" s="95"/>
      <c r="AI27" s="95"/>
      <c r="AJ27" s="103" t="str">
        <f t="shared" si="5"/>
        <v xml:space="preserve"> </v>
      </c>
      <c r="AK27" s="95"/>
      <c r="AL27" s="95"/>
      <c r="AM27" s="103" t="str">
        <f t="shared" si="6"/>
        <v xml:space="preserve"> </v>
      </c>
      <c r="AN27" s="95"/>
      <c r="AO27" s="95"/>
      <c r="AP27" s="121" t="str">
        <f>IF(SUM(S27:AO28)=0,"",SUM(S27:AO28))</f>
        <v/>
      </c>
      <c r="AQ27" s="119" t="str">
        <f>IF(P27="","",DGET(BE$4:BO$400,BC28,BB27:BB28))</f>
        <v/>
      </c>
      <c r="AR27" s="142" t="str">
        <f>IF(AP27="","",ROUND(AP27*AQ27/1000,2))</f>
        <v/>
      </c>
      <c r="AS27" s="148"/>
      <c r="AT27" s="142" t="str">
        <f>IF(AR27="","",ROUND(AR27+AS27,2))</f>
        <v/>
      </c>
      <c r="AU27" s="161"/>
      <c r="AV27" s="1" t="str">
        <f>IF(AU27="○",AT27,"")</f>
        <v/>
      </c>
      <c r="AX27" s="6">
        <v>23</v>
      </c>
      <c r="AY27" s="215">
        <v>0.7</v>
      </c>
      <c r="AZ27" s="168" t="s">
        <v>12</v>
      </c>
      <c r="BB27" s="2" t="s">
        <v>53</v>
      </c>
      <c r="BC27" s="2" t="s">
        <v>18</v>
      </c>
      <c r="BE27" s="178">
        <v>0.24</v>
      </c>
      <c r="BF27" s="4">
        <v>338</v>
      </c>
      <c r="BG27" s="4">
        <v>48</v>
      </c>
      <c r="BH27" s="4">
        <v>18</v>
      </c>
      <c r="BI27" s="4">
        <v>8</v>
      </c>
      <c r="BJ27" s="4">
        <v>2</v>
      </c>
      <c r="BK27" s="4">
        <v>1</v>
      </c>
      <c r="BL27" s="5">
        <v>0</v>
      </c>
      <c r="BM27" s="5">
        <v>0</v>
      </c>
      <c r="BN27" s="5">
        <v>0</v>
      </c>
      <c r="BO27" s="5">
        <v>0</v>
      </c>
    </row>
    <row r="28" spans="1:67" ht="11.1" customHeight="1">
      <c r="A28" s="11"/>
      <c r="B28" s="16"/>
      <c r="C28" s="23"/>
      <c r="D28" s="31"/>
      <c r="E28" s="41"/>
      <c r="F28" s="49"/>
      <c r="G28" s="31"/>
      <c r="H28" s="41"/>
      <c r="I28" s="49"/>
      <c r="J28" s="54"/>
      <c r="K28" s="56"/>
      <c r="L28" s="58"/>
      <c r="M28" s="60"/>
      <c r="N28" s="62"/>
      <c r="O28" s="66"/>
      <c r="P28" s="31"/>
      <c r="Q28" s="41"/>
      <c r="R28" s="49"/>
      <c r="S28" s="90"/>
      <c r="T28" s="96"/>
      <c r="U28" s="104" t="str">
        <f t="shared" si="0"/>
        <v xml:space="preserve"> </v>
      </c>
      <c r="V28" s="96"/>
      <c r="W28" s="96"/>
      <c r="X28" s="104" t="str">
        <f t="shared" si="1"/>
        <v xml:space="preserve"> </v>
      </c>
      <c r="Y28" s="96"/>
      <c r="Z28" s="96"/>
      <c r="AA28" s="104" t="str">
        <f t="shared" si="2"/>
        <v xml:space="preserve"> </v>
      </c>
      <c r="AB28" s="96"/>
      <c r="AC28" s="96"/>
      <c r="AD28" s="104" t="str">
        <f t="shared" si="3"/>
        <v xml:space="preserve"> </v>
      </c>
      <c r="AE28" s="96"/>
      <c r="AF28" s="96"/>
      <c r="AG28" s="104" t="str">
        <f t="shared" si="4"/>
        <v xml:space="preserve"> </v>
      </c>
      <c r="AH28" s="96"/>
      <c r="AI28" s="96"/>
      <c r="AJ28" s="104" t="str">
        <f t="shared" si="5"/>
        <v xml:space="preserve"> </v>
      </c>
      <c r="AK28" s="96"/>
      <c r="AL28" s="96"/>
      <c r="AM28" s="104" t="str">
        <f t="shared" si="6"/>
        <v xml:space="preserve"> </v>
      </c>
      <c r="AN28" s="96"/>
      <c r="AO28" s="96"/>
      <c r="AP28" s="122"/>
      <c r="AQ28" s="122"/>
      <c r="AR28" s="143"/>
      <c r="AS28" s="149"/>
      <c r="AT28" s="143"/>
      <c r="AU28" s="162"/>
      <c r="AX28" s="5">
        <v>24</v>
      </c>
      <c r="AY28" s="215">
        <v>0.7</v>
      </c>
      <c r="AZ28" s="1">
        <f>G27</f>
        <v>0</v>
      </c>
      <c r="BB28" s="174" t="str">
        <f>M27</f>
        <v/>
      </c>
      <c r="BC28" s="2" t="str">
        <f>IF(P27="","",IF(P27=32,"φ30","φ"&amp;P27))</f>
        <v/>
      </c>
      <c r="BE28" s="178">
        <v>0.25</v>
      </c>
      <c r="BF28" s="4">
        <v>338</v>
      </c>
      <c r="BG28" s="4">
        <v>48</v>
      </c>
      <c r="BH28" s="4">
        <v>18</v>
      </c>
      <c r="BI28" s="4">
        <v>8</v>
      </c>
      <c r="BJ28" s="4">
        <v>2</v>
      </c>
      <c r="BK28" s="4">
        <v>1</v>
      </c>
      <c r="BL28" s="5">
        <v>0</v>
      </c>
      <c r="BM28" s="5">
        <v>0</v>
      </c>
      <c r="BN28" s="5">
        <v>0</v>
      </c>
      <c r="BO28" s="5">
        <v>0</v>
      </c>
    </row>
    <row r="29" spans="1:67" ht="11.1" customHeight="1">
      <c r="A29" s="10"/>
      <c r="B29" s="15" t="s">
        <v>26</v>
      </c>
      <c r="C29" s="22"/>
      <c r="D29" s="30"/>
      <c r="E29" s="40"/>
      <c r="F29" s="48"/>
      <c r="G29" s="30"/>
      <c r="H29" s="40"/>
      <c r="I29" s="48"/>
      <c r="J29" s="53" t="str">
        <f>IF(G29="","",DGET(AX$4:AY$104,"同時使用率",AZ29:AZ30))</f>
        <v/>
      </c>
      <c r="K29" s="55"/>
      <c r="L29" s="57"/>
      <c r="M29" s="59" t="str">
        <f>IF(J29="","",IF(D29*J29&lt;3,ROUND(D29*J29,2),IF(D29*J29&lt;10,ROUND(D29*J29,1),IF(D29*J29&lt;30,ROUND(D29*J29,0),ROUND(D29*J29,-1)))))</f>
        <v/>
      </c>
      <c r="N29" s="61"/>
      <c r="O29" s="65"/>
      <c r="P29" s="30"/>
      <c r="Q29" s="40"/>
      <c r="R29" s="48"/>
      <c r="S29" s="89"/>
      <c r="T29" s="95"/>
      <c r="U29" s="103" t="str">
        <f t="shared" si="0"/>
        <v xml:space="preserve"> </v>
      </c>
      <c r="V29" s="95"/>
      <c r="W29" s="95"/>
      <c r="X29" s="103" t="str">
        <f t="shared" si="1"/>
        <v xml:space="preserve"> </v>
      </c>
      <c r="Y29" s="95"/>
      <c r="Z29" s="95"/>
      <c r="AA29" s="103" t="str">
        <f t="shared" si="2"/>
        <v xml:space="preserve"> </v>
      </c>
      <c r="AB29" s="95"/>
      <c r="AC29" s="95"/>
      <c r="AD29" s="103" t="str">
        <f t="shared" si="3"/>
        <v xml:space="preserve"> </v>
      </c>
      <c r="AE29" s="95"/>
      <c r="AF29" s="95"/>
      <c r="AG29" s="103" t="str">
        <f t="shared" si="4"/>
        <v xml:space="preserve"> </v>
      </c>
      <c r="AH29" s="95"/>
      <c r="AI29" s="95"/>
      <c r="AJ29" s="103" t="str">
        <f t="shared" si="5"/>
        <v xml:space="preserve"> </v>
      </c>
      <c r="AK29" s="95"/>
      <c r="AL29" s="95"/>
      <c r="AM29" s="103" t="str">
        <f t="shared" si="6"/>
        <v xml:space="preserve"> </v>
      </c>
      <c r="AN29" s="95"/>
      <c r="AO29" s="95"/>
      <c r="AP29" s="121" t="str">
        <f>IF(SUM(S29:AO30)=0,"",SUM(S29:AO30))</f>
        <v/>
      </c>
      <c r="AQ29" s="119" t="str">
        <f>IF(P29="","",DGET(BE$4:BO$400,BC30,BB29:BB30))</f>
        <v/>
      </c>
      <c r="AR29" s="142" t="str">
        <f>IF(AP29="","",ROUND(AP29*AQ29/1000,2))</f>
        <v/>
      </c>
      <c r="AS29" s="148"/>
      <c r="AT29" s="142" t="str">
        <f>IF(AR29="","",ROUND(AR29+AS29,2))</f>
        <v/>
      </c>
      <c r="AU29" s="161"/>
      <c r="AV29" s="1" t="str">
        <f>IF(AU29="○",AT29,"")</f>
        <v/>
      </c>
      <c r="AX29" s="6">
        <v>25</v>
      </c>
      <c r="AY29" s="215">
        <v>0.7</v>
      </c>
      <c r="AZ29" s="168" t="s">
        <v>12</v>
      </c>
      <c r="BB29" s="2" t="s">
        <v>53</v>
      </c>
      <c r="BC29" s="2" t="s">
        <v>18</v>
      </c>
      <c r="BE29" s="178">
        <v>0.26</v>
      </c>
      <c r="BF29" s="4">
        <v>378</v>
      </c>
      <c r="BG29" s="4">
        <v>54</v>
      </c>
      <c r="BH29" s="4">
        <v>20</v>
      </c>
      <c r="BI29" s="4">
        <v>9</v>
      </c>
      <c r="BJ29" s="4">
        <v>2</v>
      </c>
      <c r="BK29" s="4">
        <v>1</v>
      </c>
      <c r="BL29" s="5">
        <v>0</v>
      </c>
      <c r="BM29" s="5">
        <v>0</v>
      </c>
      <c r="BN29" s="5">
        <v>0</v>
      </c>
      <c r="BO29" s="5">
        <v>0</v>
      </c>
    </row>
    <row r="30" spans="1:67" ht="11.1" customHeight="1">
      <c r="A30" s="11"/>
      <c r="B30" s="16"/>
      <c r="C30" s="23"/>
      <c r="D30" s="31"/>
      <c r="E30" s="41"/>
      <c r="F30" s="49"/>
      <c r="G30" s="31"/>
      <c r="H30" s="41"/>
      <c r="I30" s="49"/>
      <c r="J30" s="54"/>
      <c r="K30" s="56"/>
      <c r="L30" s="58"/>
      <c r="M30" s="60"/>
      <c r="N30" s="62"/>
      <c r="O30" s="66"/>
      <c r="P30" s="31"/>
      <c r="Q30" s="41"/>
      <c r="R30" s="49"/>
      <c r="S30" s="90"/>
      <c r="T30" s="96"/>
      <c r="U30" s="104" t="str">
        <f t="shared" si="0"/>
        <v xml:space="preserve"> </v>
      </c>
      <c r="V30" s="96"/>
      <c r="W30" s="96"/>
      <c r="X30" s="104" t="str">
        <f t="shared" si="1"/>
        <v xml:space="preserve"> </v>
      </c>
      <c r="Y30" s="96"/>
      <c r="Z30" s="96"/>
      <c r="AA30" s="104" t="str">
        <f t="shared" si="2"/>
        <v xml:space="preserve"> </v>
      </c>
      <c r="AB30" s="96"/>
      <c r="AC30" s="96"/>
      <c r="AD30" s="104" t="str">
        <f t="shared" si="3"/>
        <v xml:space="preserve"> </v>
      </c>
      <c r="AE30" s="96"/>
      <c r="AF30" s="96"/>
      <c r="AG30" s="104" t="str">
        <f t="shared" si="4"/>
        <v xml:space="preserve"> </v>
      </c>
      <c r="AH30" s="96"/>
      <c r="AI30" s="96"/>
      <c r="AJ30" s="104" t="str">
        <f t="shared" si="5"/>
        <v xml:space="preserve"> </v>
      </c>
      <c r="AK30" s="96"/>
      <c r="AL30" s="96"/>
      <c r="AM30" s="104" t="str">
        <f t="shared" si="6"/>
        <v xml:space="preserve"> </v>
      </c>
      <c r="AN30" s="96"/>
      <c r="AO30" s="96"/>
      <c r="AP30" s="122"/>
      <c r="AQ30" s="122"/>
      <c r="AR30" s="143"/>
      <c r="AS30" s="149"/>
      <c r="AT30" s="143"/>
      <c r="AU30" s="162"/>
      <c r="AX30" s="5">
        <v>26</v>
      </c>
      <c r="AY30" s="215">
        <v>0.7</v>
      </c>
      <c r="AZ30" s="1">
        <f>G29</f>
        <v>0</v>
      </c>
      <c r="BB30" s="174" t="str">
        <f>M29</f>
        <v/>
      </c>
      <c r="BC30" s="2" t="str">
        <f>IF(P29="","",IF(P29=32,"φ30","φ"&amp;P29))</f>
        <v/>
      </c>
      <c r="BE30" s="178">
        <v>0.27</v>
      </c>
      <c r="BF30" s="4">
        <v>378</v>
      </c>
      <c r="BG30" s="4">
        <v>54</v>
      </c>
      <c r="BH30" s="4">
        <v>20</v>
      </c>
      <c r="BI30" s="4">
        <v>9</v>
      </c>
      <c r="BJ30" s="4">
        <v>2</v>
      </c>
      <c r="BK30" s="4">
        <v>1</v>
      </c>
      <c r="BL30" s="5">
        <v>0</v>
      </c>
      <c r="BM30" s="5">
        <v>0</v>
      </c>
      <c r="BN30" s="5">
        <v>0</v>
      </c>
      <c r="BO30" s="5">
        <v>0</v>
      </c>
    </row>
    <row r="31" spans="1:67" ht="11.1" customHeight="1">
      <c r="A31" s="10"/>
      <c r="B31" s="15" t="s">
        <v>26</v>
      </c>
      <c r="C31" s="22"/>
      <c r="D31" s="30"/>
      <c r="E31" s="40"/>
      <c r="F31" s="48"/>
      <c r="G31" s="30"/>
      <c r="H31" s="40"/>
      <c r="I31" s="48"/>
      <c r="J31" s="53" t="str">
        <f>IF(G31="","",DGET(AX$4:AY$104,"同時使用率",AZ31:AZ32))</f>
        <v/>
      </c>
      <c r="K31" s="55"/>
      <c r="L31" s="57"/>
      <c r="M31" s="59" t="str">
        <f>IF(J31="","",IF(D31*J31&lt;3,ROUND(D31*J31,2),IF(D31*J31&lt;10,ROUND(D31*J31,1),IF(D31*J31&lt;30,ROUND(D31*J31,0),ROUND(D31*J31,-1)))))</f>
        <v/>
      </c>
      <c r="N31" s="61"/>
      <c r="O31" s="65"/>
      <c r="P31" s="30"/>
      <c r="Q31" s="40"/>
      <c r="R31" s="48"/>
      <c r="S31" s="89"/>
      <c r="T31" s="95"/>
      <c r="U31" s="103" t="str">
        <f t="shared" si="0"/>
        <v xml:space="preserve"> </v>
      </c>
      <c r="V31" s="95"/>
      <c r="W31" s="95"/>
      <c r="X31" s="103" t="str">
        <f t="shared" si="1"/>
        <v xml:space="preserve"> </v>
      </c>
      <c r="Y31" s="95"/>
      <c r="Z31" s="95"/>
      <c r="AA31" s="103" t="str">
        <f t="shared" si="2"/>
        <v xml:space="preserve"> </v>
      </c>
      <c r="AB31" s="95"/>
      <c r="AC31" s="95"/>
      <c r="AD31" s="103" t="str">
        <f t="shared" si="3"/>
        <v xml:space="preserve"> </v>
      </c>
      <c r="AE31" s="95"/>
      <c r="AF31" s="95"/>
      <c r="AG31" s="103" t="str">
        <f t="shared" si="4"/>
        <v xml:space="preserve"> </v>
      </c>
      <c r="AH31" s="95"/>
      <c r="AI31" s="95"/>
      <c r="AJ31" s="103" t="str">
        <f t="shared" si="5"/>
        <v xml:space="preserve"> </v>
      </c>
      <c r="AK31" s="95"/>
      <c r="AL31" s="95"/>
      <c r="AM31" s="103" t="str">
        <f t="shared" si="6"/>
        <v xml:space="preserve"> </v>
      </c>
      <c r="AN31" s="95"/>
      <c r="AO31" s="95"/>
      <c r="AP31" s="121" t="str">
        <f>IF(SUM(S31:AO32)=0,"",SUM(S31:AO32))</f>
        <v/>
      </c>
      <c r="AQ31" s="119" t="str">
        <f>IF(P31="","",DGET(BE$4:BO$400,BC32,BB31:BB32))</f>
        <v/>
      </c>
      <c r="AR31" s="142" t="str">
        <f>IF(AP31="","",ROUND(AP31*AQ31/1000,2))</f>
        <v/>
      </c>
      <c r="AS31" s="148"/>
      <c r="AT31" s="142" t="str">
        <f>IF(AR31="","",ROUND(AR31+AS31,2))</f>
        <v/>
      </c>
      <c r="AU31" s="161"/>
      <c r="AV31" s="1" t="str">
        <f>IF(AU31="○",AT31,"")</f>
        <v/>
      </c>
      <c r="AX31" s="6">
        <v>27</v>
      </c>
      <c r="AY31" s="215">
        <v>0.7</v>
      </c>
      <c r="AZ31" s="168" t="s">
        <v>12</v>
      </c>
      <c r="BB31" s="2" t="s">
        <v>53</v>
      </c>
      <c r="BC31" s="2" t="s">
        <v>18</v>
      </c>
      <c r="BE31" s="178">
        <v>0.28000000000000003</v>
      </c>
      <c r="BF31" s="4">
        <v>421</v>
      </c>
      <c r="BG31" s="4">
        <v>59</v>
      </c>
      <c r="BH31" s="4">
        <v>22</v>
      </c>
      <c r="BI31" s="4">
        <v>10</v>
      </c>
      <c r="BJ31" s="4">
        <v>3</v>
      </c>
      <c r="BK31" s="4">
        <v>1</v>
      </c>
      <c r="BL31" s="5">
        <v>0</v>
      </c>
      <c r="BM31" s="5">
        <v>0</v>
      </c>
      <c r="BN31" s="5">
        <v>0</v>
      </c>
      <c r="BO31" s="5">
        <v>0</v>
      </c>
    </row>
    <row r="32" spans="1:67" ht="11.1" customHeight="1">
      <c r="A32" s="11"/>
      <c r="B32" s="16"/>
      <c r="C32" s="23"/>
      <c r="D32" s="31"/>
      <c r="E32" s="41"/>
      <c r="F32" s="49"/>
      <c r="G32" s="31"/>
      <c r="H32" s="41"/>
      <c r="I32" s="49"/>
      <c r="J32" s="54"/>
      <c r="K32" s="56"/>
      <c r="L32" s="58"/>
      <c r="M32" s="60"/>
      <c r="N32" s="62"/>
      <c r="O32" s="66"/>
      <c r="P32" s="31"/>
      <c r="Q32" s="41"/>
      <c r="R32" s="49"/>
      <c r="S32" s="90"/>
      <c r="T32" s="96"/>
      <c r="U32" s="104" t="str">
        <f t="shared" si="0"/>
        <v xml:space="preserve"> </v>
      </c>
      <c r="V32" s="96"/>
      <c r="W32" s="96"/>
      <c r="X32" s="104" t="str">
        <f t="shared" si="1"/>
        <v xml:space="preserve"> </v>
      </c>
      <c r="Y32" s="96"/>
      <c r="Z32" s="96"/>
      <c r="AA32" s="104" t="str">
        <f t="shared" si="2"/>
        <v xml:space="preserve"> </v>
      </c>
      <c r="AB32" s="96"/>
      <c r="AC32" s="96"/>
      <c r="AD32" s="104" t="str">
        <f t="shared" si="3"/>
        <v xml:space="preserve"> </v>
      </c>
      <c r="AE32" s="96"/>
      <c r="AF32" s="96"/>
      <c r="AG32" s="104" t="str">
        <f t="shared" si="4"/>
        <v xml:space="preserve"> </v>
      </c>
      <c r="AH32" s="96"/>
      <c r="AI32" s="96"/>
      <c r="AJ32" s="104" t="str">
        <f t="shared" si="5"/>
        <v xml:space="preserve"> </v>
      </c>
      <c r="AK32" s="96"/>
      <c r="AL32" s="96"/>
      <c r="AM32" s="104" t="str">
        <f t="shared" si="6"/>
        <v xml:space="preserve"> </v>
      </c>
      <c r="AN32" s="96"/>
      <c r="AO32" s="96"/>
      <c r="AP32" s="122"/>
      <c r="AQ32" s="122"/>
      <c r="AR32" s="143"/>
      <c r="AS32" s="149"/>
      <c r="AT32" s="143"/>
      <c r="AU32" s="162"/>
      <c r="AX32" s="5">
        <v>28</v>
      </c>
      <c r="AY32" s="215">
        <v>0.7</v>
      </c>
      <c r="AZ32" s="1">
        <f>G31</f>
        <v>0</v>
      </c>
      <c r="BB32" s="174" t="str">
        <f>M31</f>
        <v/>
      </c>
      <c r="BC32" s="2" t="str">
        <f>IF(P31="","",IF(P31=32,"φ30","φ"&amp;P31))</f>
        <v/>
      </c>
      <c r="BE32" s="178">
        <v>0.28999999999999998</v>
      </c>
      <c r="BF32" s="4">
        <v>421</v>
      </c>
      <c r="BG32" s="4">
        <v>66</v>
      </c>
      <c r="BH32" s="4">
        <v>24</v>
      </c>
      <c r="BI32" s="4">
        <v>11</v>
      </c>
      <c r="BJ32" s="4">
        <v>3</v>
      </c>
      <c r="BK32" s="4">
        <v>1</v>
      </c>
      <c r="BL32" s="5">
        <v>0</v>
      </c>
      <c r="BM32" s="5">
        <v>0</v>
      </c>
      <c r="BN32" s="5">
        <v>0</v>
      </c>
      <c r="BO32" s="5">
        <v>0</v>
      </c>
    </row>
    <row r="33" spans="1:67" ht="11.1" customHeight="1">
      <c r="A33" s="10"/>
      <c r="B33" s="15" t="s">
        <v>26</v>
      </c>
      <c r="C33" s="22"/>
      <c r="D33" s="30"/>
      <c r="E33" s="40"/>
      <c r="F33" s="48"/>
      <c r="G33" s="30"/>
      <c r="H33" s="40"/>
      <c r="I33" s="48"/>
      <c r="J33" s="53" t="str">
        <f>IF(G33="","",DGET(AX$4:AY$104,"同時使用率",AZ33:AZ34))</f>
        <v/>
      </c>
      <c r="K33" s="55"/>
      <c r="L33" s="57"/>
      <c r="M33" s="59" t="str">
        <f>IF(J33="","",IF(D33*J33&lt;3,ROUND(D33*J33,2),IF(D33*J33&lt;10,ROUND(D33*J33,1),IF(D33*J33&lt;30,ROUND(D33*J33,0),ROUND(D33*J33,-1)))))</f>
        <v/>
      </c>
      <c r="N33" s="61"/>
      <c r="O33" s="65"/>
      <c r="P33" s="30"/>
      <c r="Q33" s="40"/>
      <c r="R33" s="48"/>
      <c r="S33" s="89"/>
      <c r="T33" s="95"/>
      <c r="U33" s="103" t="str">
        <f t="shared" si="0"/>
        <v xml:space="preserve"> </v>
      </c>
      <c r="V33" s="95"/>
      <c r="W33" s="95"/>
      <c r="X33" s="103" t="str">
        <f t="shared" si="1"/>
        <v xml:space="preserve"> </v>
      </c>
      <c r="Y33" s="95"/>
      <c r="Z33" s="95"/>
      <c r="AA33" s="103" t="str">
        <f t="shared" si="2"/>
        <v xml:space="preserve"> </v>
      </c>
      <c r="AB33" s="95"/>
      <c r="AC33" s="95"/>
      <c r="AD33" s="103" t="str">
        <f t="shared" si="3"/>
        <v xml:space="preserve"> </v>
      </c>
      <c r="AE33" s="95"/>
      <c r="AF33" s="95"/>
      <c r="AG33" s="103" t="str">
        <f t="shared" si="4"/>
        <v xml:space="preserve"> </v>
      </c>
      <c r="AH33" s="95"/>
      <c r="AI33" s="95"/>
      <c r="AJ33" s="103" t="str">
        <f t="shared" si="5"/>
        <v xml:space="preserve"> </v>
      </c>
      <c r="AK33" s="95"/>
      <c r="AL33" s="95"/>
      <c r="AM33" s="103" t="str">
        <f t="shared" si="6"/>
        <v xml:space="preserve"> </v>
      </c>
      <c r="AN33" s="95"/>
      <c r="AO33" s="95"/>
      <c r="AP33" s="121" t="str">
        <f>IF(SUM(S33:AO34)=0,"",SUM(S33:AO34))</f>
        <v/>
      </c>
      <c r="AQ33" s="119" t="str">
        <f>IF(P33="","",DGET(BE$4:BO$400,BC34,BB33:BB34))</f>
        <v/>
      </c>
      <c r="AR33" s="142" t="str">
        <f>IF(AP33="","",ROUND(AP33*AQ33/1000,2))</f>
        <v/>
      </c>
      <c r="AS33" s="148"/>
      <c r="AT33" s="142" t="str">
        <f>IF(AR33="","",ROUND(AR33+AS33,2))</f>
        <v/>
      </c>
      <c r="AU33" s="161"/>
      <c r="AV33" s="1" t="str">
        <f>IF(AU33="○",AT33,"")</f>
        <v/>
      </c>
      <c r="AX33" s="6">
        <v>29</v>
      </c>
      <c r="AY33" s="215">
        <v>0.7</v>
      </c>
      <c r="AZ33" s="168" t="s">
        <v>12</v>
      </c>
      <c r="BB33" s="2" t="s">
        <v>53</v>
      </c>
      <c r="BC33" s="2" t="s">
        <v>18</v>
      </c>
      <c r="BE33" s="178">
        <v>0.3</v>
      </c>
      <c r="BF33" s="4">
        <v>466</v>
      </c>
      <c r="BG33" s="4">
        <v>66</v>
      </c>
      <c r="BH33" s="4">
        <v>24</v>
      </c>
      <c r="BI33" s="4">
        <v>11</v>
      </c>
      <c r="BJ33" s="4">
        <v>3</v>
      </c>
      <c r="BK33" s="4">
        <v>1</v>
      </c>
      <c r="BL33" s="5">
        <v>0</v>
      </c>
      <c r="BM33" s="5">
        <v>0</v>
      </c>
      <c r="BN33" s="5">
        <v>0</v>
      </c>
      <c r="BO33" s="5">
        <v>0</v>
      </c>
    </row>
    <row r="34" spans="1:67" ht="11.1" customHeight="1">
      <c r="A34" s="11"/>
      <c r="B34" s="16"/>
      <c r="C34" s="23"/>
      <c r="D34" s="31"/>
      <c r="E34" s="41"/>
      <c r="F34" s="49"/>
      <c r="G34" s="31"/>
      <c r="H34" s="41"/>
      <c r="I34" s="49"/>
      <c r="J34" s="54"/>
      <c r="K34" s="56"/>
      <c r="L34" s="58"/>
      <c r="M34" s="60"/>
      <c r="N34" s="62"/>
      <c r="O34" s="66"/>
      <c r="P34" s="31"/>
      <c r="Q34" s="41"/>
      <c r="R34" s="49"/>
      <c r="S34" s="90"/>
      <c r="T34" s="96"/>
      <c r="U34" s="104" t="str">
        <f t="shared" si="0"/>
        <v xml:space="preserve"> </v>
      </c>
      <c r="V34" s="96"/>
      <c r="W34" s="96"/>
      <c r="X34" s="104" t="str">
        <f t="shared" si="1"/>
        <v xml:space="preserve"> </v>
      </c>
      <c r="Y34" s="96"/>
      <c r="Z34" s="96"/>
      <c r="AA34" s="104" t="str">
        <f t="shared" si="2"/>
        <v xml:space="preserve"> </v>
      </c>
      <c r="AB34" s="96"/>
      <c r="AC34" s="96"/>
      <c r="AD34" s="104" t="str">
        <f t="shared" si="3"/>
        <v xml:space="preserve"> </v>
      </c>
      <c r="AE34" s="96"/>
      <c r="AF34" s="96"/>
      <c r="AG34" s="104" t="str">
        <f t="shared" si="4"/>
        <v xml:space="preserve"> </v>
      </c>
      <c r="AH34" s="96"/>
      <c r="AI34" s="96"/>
      <c r="AJ34" s="104" t="str">
        <f t="shared" si="5"/>
        <v xml:space="preserve"> </v>
      </c>
      <c r="AK34" s="96"/>
      <c r="AL34" s="96"/>
      <c r="AM34" s="104" t="str">
        <f t="shared" si="6"/>
        <v xml:space="preserve"> </v>
      </c>
      <c r="AN34" s="96"/>
      <c r="AO34" s="96"/>
      <c r="AP34" s="122"/>
      <c r="AQ34" s="122"/>
      <c r="AR34" s="143"/>
      <c r="AS34" s="149"/>
      <c r="AT34" s="143"/>
      <c r="AU34" s="162"/>
      <c r="AX34" s="5">
        <v>30</v>
      </c>
      <c r="AY34" s="215">
        <v>0.7</v>
      </c>
      <c r="AZ34" s="1">
        <f>G33</f>
        <v>0</v>
      </c>
      <c r="BB34" s="174" t="str">
        <f>M33</f>
        <v/>
      </c>
      <c r="BC34" s="2" t="str">
        <f>IF(P33="","",IF(P33=32,"φ30","φ"&amp;P33))</f>
        <v/>
      </c>
      <c r="BE34" s="178">
        <v>0.31</v>
      </c>
      <c r="BF34" s="4">
        <v>513</v>
      </c>
      <c r="BG34" s="4">
        <v>72</v>
      </c>
      <c r="BH34" s="4">
        <v>26</v>
      </c>
      <c r="BI34" s="4">
        <v>12</v>
      </c>
      <c r="BJ34" s="4">
        <v>3</v>
      </c>
      <c r="BK34" s="4">
        <v>1</v>
      </c>
      <c r="BL34" s="5">
        <v>0</v>
      </c>
      <c r="BM34" s="5">
        <v>0</v>
      </c>
      <c r="BN34" s="5">
        <v>0</v>
      </c>
      <c r="BO34" s="5">
        <v>0</v>
      </c>
    </row>
    <row r="35" spans="1:67" ht="11.1" customHeight="1">
      <c r="A35" s="10"/>
      <c r="B35" s="15" t="s">
        <v>26</v>
      </c>
      <c r="C35" s="22"/>
      <c r="D35" s="30"/>
      <c r="E35" s="40"/>
      <c r="F35" s="48"/>
      <c r="G35" s="30"/>
      <c r="H35" s="40"/>
      <c r="I35" s="48"/>
      <c r="J35" s="53" t="str">
        <f>IF(G35="","",DGET(AX$4:AY$104,"同時使用率",AZ35:AZ36))</f>
        <v/>
      </c>
      <c r="K35" s="55"/>
      <c r="L35" s="57"/>
      <c r="M35" s="59" t="str">
        <f>IF(J35="","",IF(D35*J35&lt;3,ROUND(D35*J35,2),IF(D35*J35&lt;10,ROUND(D35*J35,1),IF(D35*J35&lt;30,ROUND(D35*J35,0),ROUND(D35*J35,-1)))))</f>
        <v/>
      </c>
      <c r="N35" s="61"/>
      <c r="O35" s="65"/>
      <c r="P35" s="30"/>
      <c r="Q35" s="40"/>
      <c r="R35" s="48"/>
      <c r="S35" s="89"/>
      <c r="T35" s="95"/>
      <c r="U35" s="103" t="str">
        <f t="shared" si="0"/>
        <v xml:space="preserve"> </v>
      </c>
      <c r="V35" s="95"/>
      <c r="W35" s="95"/>
      <c r="X35" s="103" t="str">
        <f t="shared" si="1"/>
        <v xml:space="preserve"> </v>
      </c>
      <c r="Y35" s="95"/>
      <c r="Z35" s="95"/>
      <c r="AA35" s="103" t="str">
        <f t="shared" si="2"/>
        <v xml:space="preserve"> </v>
      </c>
      <c r="AB35" s="95"/>
      <c r="AC35" s="95"/>
      <c r="AD35" s="103" t="str">
        <f t="shared" si="3"/>
        <v xml:space="preserve"> </v>
      </c>
      <c r="AE35" s="95"/>
      <c r="AF35" s="95"/>
      <c r="AG35" s="103" t="str">
        <f t="shared" si="4"/>
        <v xml:space="preserve"> </v>
      </c>
      <c r="AH35" s="95"/>
      <c r="AI35" s="95"/>
      <c r="AJ35" s="103" t="str">
        <f t="shared" si="5"/>
        <v xml:space="preserve"> </v>
      </c>
      <c r="AK35" s="95"/>
      <c r="AL35" s="95"/>
      <c r="AM35" s="103" t="str">
        <f t="shared" si="6"/>
        <v xml:space="preserve"> </v>
      </c>
      <c r="AN35" s="95"/>
      <c r="AO35" s="95"/>
      <c r="AP35" s="121" t="str">
        <f>IF(SUM(S35:AO36)=0,"",SUM(S35:AO36))</f>
        <v/>
      </c>
      <c r="AQ35" s="119" t="str">
        <f>IF(P35="","",DGET(BE$4:BO$400,BC36,BB35:BB36))</f>
        <v/>
      </c>
      <c r="AR35" s="142" t="str">
        <f>IF(AP35="","",ROUND(AP35*AQ35/1000,2))</f>
        <v/>
      </c>
      <c r="AS35" s="148"/>
      <c r="AT35" s="142" t="str">
        <f>IF(AR35="","",ROUND(AR35+AS35,2))</f>
        <v/>
      </c>
      <c r="AU35" s="161"/>
      <c r="AV35" s="1" t="str">
        <f>IF(AU35="○",AT35,"")</f>
        <v/>
      </c>
      <c r="AX35" s="6">
        <v>31</v>
      </c>
      <c r="AY35" s="215">
        <v>0.65</v>
      </c>
      <c r="AZ35" s="168" t="s">
        <v>12</v>
      </c>
      <c r="BB35" s="2" t="s">
        <v>53</v>
      </c>
      <c r="BC35" s="2" t="s">
        <v>18</v>
      </c>
      <c r="BE35" s="178">
        <v>0.32</v>
      </c>
      <c r="BF35" s="4">
        <v>513</v>
      </c>
      <c r="BG35" s="4">
        <v>72</v>
      </c>
      <c r="BH35" s="4">
        <v>26</v>
      </c>
      <c r="BI35" s="4">
        <v>13</v>
      </c>
      <c r="BJ35" s="4">
        <v>3</v>
      </c>
      <c r="BK35" s="4">
        <v>1</v>
      </c>
      <c r="BL35" s="5">
        <v>0</v>
      </c>
      <c r="BM35" s="5">
        <v>0</v>
      </c>
      <c r="BN35" s="5">
        <v>0</v>
      </c>
      <c r="BO35" s="5">
        <v>0</v>
      </c>
    </row>
    <row r="36" spans="1:67" ht="11.1" customHeight="1">
      <c r="A36" s="11"/>
      <c r="B36" s="16"/>
      <c r="C36" s="23"/>
      <c r="D36" s="31"/>
      <c r="E36" s="41"/>
      <c r="F36" s="49"/>
      <c r="G36" s="31"/>
      <c r="H36" s="41"/>
      <c r="I36" s="49"/>
      <c r="J36" s="54"/>
      <c r="K36" s="56"/>
      <c r="L36" s="58"/>
      <c r="M36" s="60"/>
      <c r="N36" s="62"/>
      <c r="O36" s="66"/>
      <c r="P36" s="31"/>
      <c r="Q36" s="41"/>
      <c r="R36" s="49"/>
      <c r="S36" s="90"/>
      <c r="T36" s="96"/>
      <c r="U36" s="104" t="str">
        <f t="shared" si="0"/>
        <v xml:space="preserve"> </v>
      </c>
      <c r="V36" s="96"/>
      <c r="W36" s="96"/>
      <c r="X36" s="104" t="str">
        <f t="shared" si="1"/>
        <v xml:space="preserve"> </v>
      </c>
      <c r="Y36" s="96"/>
      <c r="Z36" s="96"/>
      <c r="AA36" s="104" t="str">
        <f t="shared" si="2"/>
        <v xml:space="preserve"> </v>
      </c>
      <c r="AB36" s="96"/>
      <c r="AC36" s="96"/>
      <c r="AD36" s="104" t="str">
        <f t="shared" si="3"/>
        <v xml:space="preserve"> </v>
      </c>
      <c r="AE36" s="96"/>
      <c r="AF36" s="96"/>
      <c r="AG36" s="104" t="str">
        <f t="shared" si="4"/>
        <v xml:space="preserve"> </v>
      </c>
      <c r="AH36" s="96"/>
      <c r="AI36" s="96"/>
      <c r="AJ36" s="104" t="str">
        <f t="shared" si="5"/>
        <v xml:space="preserve"> </v>
      </c>
      <c r="AK36" s="96"/>
      <c r="AL36" s="96"/>
      <c r="AM36" s="104" t="str">
        <f t="shared" si="6"/>
        <v xml:space="preserve"> </v>
      </c>
      <c r="AN36" s="96"/>
      <c r="AO36" s="96"/>
      <c r="AP36" s="122"/>
      <c r="AQ36" s="122"/>
      <c r="AR36" s="143"/>
      <c r="AS36" s="149"/>
      <c r="AT36" s="143"/>
      <c r="AU36" s="162"/>
      <c r="AX36" s="5">
        <v>32</v>
      </c>
      <c r="AY36" s="215">
        <v>0.65</v>
      </c>
      <c r="AZ36" s="1">
        <f>G35</f>
        <v>0</v>
      </c>
      <c r="BB36" s="174" t="str">
        <f>M35</f>
        <v/>
      </c>
      <c r="BC36" s="2" t="str">
        <f>IF(P35="","",IF(P35=32,"φ30","φ"&amp;P35))</f>
        <v/>
      </c>
      <c r="BE36" s="178">
        <v>0.33</v>
      </c>
      <c r="BF36" s="4">
        <v>561</v>
      </c>
      <c r="BG36" s="4">
        <v>79</v>
      </c>
      <c r="BH36" s="4">
        <v>29</v>
      </c>
      <c r="BI36" s="4">
        <v>13</v>
      </c>
      <c r="BJ36" s="4">
        <v>3</v>
      </c>
      <c r="BK36" s="4">
        <v>1</v>
      </c>
      <c r="BL36" s="5">
        <v>0</v>
      </c>
      <c r="BM36" s="5">
        <v>0</v>
      </c>
      <c r="BN36" s="5">
        <v>0</v>
      </c>
      <c r="BO36" s="5">
        <v>0</v>
      </c>
    </row>
    <row r="37" spans="1:67" ht="11.1" customHeight="1">
      <c r="A37" s="10"/>
      <c r="B37" s="15" t="s">
        <v>26</v>
      </c>
      <c r="C37" s="22"/>
      <c r="D37" s="30"/>
      <c r="E37" s="40"/>
      <c r="F37" s="48"/>
      <c r="G37" s="30"/>
      <c r="H37" s="40"/>
      <c r="I37" s="48"/>
      <c r="J37" s="53" t="str">
        <f>IF(G37="","",DGET(AX$4:AY$104,"同時使用率",AZ37:AZ38))</f>
        <v/>
      </c>
      <c r="K37" s="55"/>
      <c r="L37" s="57"/>
      <c r="M37" s="59" t="str">
        <f>IF(J37="","",IF(D37*J37&lt;3,ROUND(D37*J37,2),IF(D37*J37&lt;10,ROUND(D37*J37,1),IF(D37*J37&lt;30,ROUND(D37*J37,0),ROUND(D37*J37,-1)))))</f>
        <v/>
      </c>
      <c r="N37" s="61"/>
      <c r="O37" s="65"/>
      <c r="P37" s="30"/>
      <c r="Q37" s="40"/>
      <c r="R37" s="48"/>
      <c r="S37" s="89"/>
      <c r="T37" s="95"/>
      <c r="U37" s="103" t="str">
        <f t="shared" si="0"/>
        <v xml:space="preserve"> </v>
      </c>
      <c r="V37" s="95"/>
      <c r="W37" s="95"/>
      <c r="X37" s="103" t="str">
        <f t="shared" si="1"/>
        <v xml:space="preserve"> </v>
      </c>
      <c r="Y37" s="95"/>
      <c r="Z37" s="95"/>
      <c r="AA37" s="103" t="str">
        <f t="shared" si="2"/>
        <v xml:space="preserve"> </v>
      </c>
      <c r="AB37" s="95"/>
      <c r="AC37" s="95"/>
      <c r="AD37" s="103" t="str">
        <f t="shared" si="3"/>
        <v xml:space="preserve"> </v>
      </c>
      <c r="AE37" s="95"/>
      <c r="AF37" s="95"/>
      <c r="AG37" s="103" t="str">
        <f t="shared" si="4"/>
        <v xml:space="preserve"> </v>
      </c>
      <c r="AH37" s="95"/>
      <c r="AI37" s="95"/>
      <c r="AJ37" s="103" t="str">
        <f t="shared" si="5"/>
        <v xml:space="preserve"> </v>
      </c>
      <c r="AK37" s="95"/>
      <c r="AL37" s="95"/>
      <c r="AM37" s="103" t="str">
        <f t="shared" si="6"/>
        <v xml:space="preserve"> </v>
      </c>
      <c r="AN37" s="95"/>
      <c r="AO37" s="95"/>
      <c r="AP37" s="121" t="str">
        <f>IF(SUM(S37:AO38)=0,"",SUM(S37:AO38))</f>
        <v/>
      </c>
      <c r="AQ37" s="119" t="str">
        <f>IF(P37="","",DGET(BE$4:BO$400,BC38,BB37:BB38))</f>
        <v/>
      </c>
      <c r="AR37" s="142" t="str">
        <f>IF(AP37="","",ROUND(AP37*AQ37/1000,2))</f>
        <v/>
      </c>
      <c r="AS37" s="148"/>
      <c r="AT37" s="142" t="str">
        <f>IF(AR37="","",ROUND(AR37+AS37,2))</f>
        <v/>
      </c>
      <c r="AU37" s="161"/>
      <c r="AV37" s="1" t="str">
        <f>IF(AU37="○",AT37,"")</f>
        <v/>
      </c>
      <c r="AX37" s="6">
        <v>33</v>
      </c>
      <c r="AY37" s="215">
        <v>0.65</v>
      </c>
      <c r="AZ37" s="168" t="s">
        <v>12</v>
      </c>
      <c r="BB37" s="2" t="s">
        <v>53</v>
      </c>
      <c r="BC37" s="2" t="s">
        <v>18</v>
      </c>
      <c r="BE37" s="178">
        <v>0.34</v>
      </c>
      <c r="BF37" s="4">
        <v>612</v>
      </c>
      <c r="BG37" s="4">
        <v>86</v>
      </c>
      <c r="BH37" s="4">
        <v>31</v>
      </c>
      <c r="BI37" s="4">
        <v>14</v>
      </c>
      <c r="BJ37" s="4">
        <v>4</v>
      </c>
      <c r="BK37" s="4">
        <v>1</v>
      </c>
      <c r="BL37" s="5">
        <v>0</v>
      </c>
      <c r="BM37" s="5">
        <v>0</v>
      </c>
      <c r="BN37" s="5">
        <v>0</v>
      </c>
      <c r="BO37" s="5">
        <v>0</v>
      </c>
    </row>
    <row r="38" spans="1:67" ht="11.1" customHeight="1">
      <c r="A38" s="11"/>
      <c r="B38" s="16"/>
      <c r="C38" s="23"/>
      <c r="D38" s="31"/>
      <c r="E38" s="41"/>
      <c r="F38" s="49"/>
      <c r="G38" s="31"/>
      <c r="H38" s="41"/>
      <c r="I38" s="49"/>
      <c r="J38" s="54"/>
      <c r="K38" s="56"/>
      <c r="L38" s="58"/>
      <c r="M38" s="60"/>
      <c r="N38" s="62"/>
      <c r="O38" s="66"/>
      <c r="P38" s="31"/>
      <c r="Q38" s="41"/>
      <c r="R38" s="49"/>
      <c r="S38" s="90"/>
      <c r="T38" s="96"/>
      <c r="U38" s="104" t="str">
        <f t="shared" si="0"/>
        <v xml:space="preserve"> </v>
      </c>
      <c r="V38" s="96"/>
      <c r="W38" s="96"/>
      <c r="X38" s="104" t="str">
        <f t="shared" si="1"/>
        <v xml:space="preserve"> </v>
      </c>
      <c r="Y38" s="96"/>
      <c r="Z38" s="96"/>
      <c r="AA38" s="104" t="str">
        <f t="shared" si="2"/>
        <v xml:space="preserve"> </v>
      </c>
      <c r="AB38" s="96"/>
      <c r="AC38" s="96"/>
      <c r="AD38" s="104" t="str">
        <f t="shared" si="3"/>
        <v xml:space="preserve"> </v>
      </c>
      <c r="AE38" s="96"/>
      <c r="AF38" s="96"/>
      <c r="AG38" s="104" t="str">
        <f t="shared" si="4"/>
        <v xml:space="preserve"> </v>
      </c>
      <c r="AH38" s="96"/>
      <c r="AI38" s="96"/>
      <c r="AJ38" s="104" t="str">
        <f t="shared" si="5"/>
        <v xml:space="preserve"> </v>
      </c>
      <c r="AK38" s="96"/>
      <c r="AL38" s="96"/>
      <c r="AM38" s="104" t="str">
        <f t="shared" si="6"/>
        <v xml:space="preserve"> </v>
      </c>
      <c r="AN38" s="96"/>
      <c r="AO38" s="96"/>
      <c r="AP38" s="122"/>
      <c r="AQ38" s="122"/>
      <c r="AR38" s="143"/>
      <c r="AS38" s="149"/>
      <c r="AT38" s="143"/>
      <c r="AU38" s="162"/>
      <c r="AX38" s="5">
        <v>34</v>
      </c>
      <c r="AY38" s="215">
        <v>0.65</v>
      </c>
      <c r="AZ38" s="1">
        <f>G37</f>
        <v>0</v>
      </c>
      <c r="BB38" s="174" t="str">
        <f>M37</f>
        <v/>
      </c>
      <c r="BC38" s="2" t="str">
        <f>IF(P37="","",IF(P37=32,"φ30","φ"&amp;P37))</f>
        <v/>
      </c>
      <c r="BE38" s="178">
        <v>0.35</v>
      </c>
      <c r="BF38" s="4">
        <v>612</v>
      </c>
      <c r="BG38" s="4">
        <v>86</v>
      </c>
      <c r="BH38" s="4">
        <v>31</v>
      </c>
      <c r="BI38" s="4">
        <v>14</v>
      </c>
      <c r="BJ38" s="4">
        <v>4</v>
      </c>
      <c r="BK38" s="4">
        <v>1</v>
      </c>
      <c r="BL38" s="5">
        <v>0</v>
      </c>
      <c r="BM38" s="5">
        <v>0</v>
      </c>
      <c r="BN38" s="5">
        <v>0</v>
      </c>
      <c r="BO38" s="5">
        <v>0</v>
      </c>
    </row>
    <row r="39" spans="1:67" ht="11.1" customHeight="1">
      <c r="A39" s="10"/>
      <c r="B39" s="15" t="s">
        <v>26</v>
      </c>
      <c r="C39" s="22"/>
      <c r="D39" s="30"/>
      <c r="E39" s="40"/>
      <c r="F39" s="48"/>
      <c r="G39" s="30"/>
      <c r="H39" s="40"/>
      <c r="I39" s="48"/>
      <c r="J39" s="53" t="str">
        <f>IF(G39="","",DGET(AX$4:AY$104,"同時使用率",AZ39:AZ40))</f>
        <v/>
      </c>
      <c r="K39" s="55"/>
      <c r="L39" s="57"/>
      <c r="M39" s="59" t="str">
        <f>IF(J39="","",IF(D39*J39&lt;3,ROUND(D39*J39,2),IF(D39*J39&lt;10,ROUND(D39*J39,1),IF(D39*J39&lt;30,ROUND(D39*J39,0),ROUND(D39*J39,-1)))))</f>
        <v/>
      </c>
      <c r="N39" s="61"/>
      <c r="O39" s="65"/>
      <c r="P39" s="30"/>
      <c r="Q39" s="40"/>
      <c r="R39" s="48"/>
      <c r="S39" s="89"/>
      <c r="T39" s="95"/>
      <c r="U39" s="103" t="str">
        <f t="shared" si="0"/>
        <v xml:space="preserve"> </v>
      </c>
      <c r="V39" s="95"/>
      <c r="W39" s="95"/>
      <c r="X39" s="103" t="str">
        <f t="shared" si="1"/>
        <v xml:space="preserve"> </v>
      </c>
      <c r="Y39" s="95"/>
      <c r="Z39" s="95"/>
      <c r="AA39" s="103" t="str">
        <f t="shared" si="2"/>
        <v xml:space="preserve"> </v>
      </c>
      <c r="AB39" s="95"/>
      <c r="AC39" s="95"/>
      <c r="AD39" s="103" t="str">
        <f t="shared" si="3"/>
        <v xml:space="preserve"> </v>
      </c>
      <c r="AE39" s="95"/>
      <c r="AF39" s="95"/>
      <c r="AG39" s="103" t="str">
        <f t="shared" si="4"/>
        <v xml:space="preserve"> </v>
      </c>
      <c r="AH39" s="95"/>
      <c r="AI39" s="95"/>
      <c r="AJ39" s="103" t="str">
        <f t="shared" si="5"/>
        <v xml:space="preserve"> </v>
      </c>
      <c r="AK39" s="95"/>
      <c r="AL39" s="95"/>
      <c r="AM39" s="103" t="str">
        <f t="shared" si="6"/>
        <v xml:space="preserve"> </v>
      </c>
      <c r="AN39" s="95"/>
      <c r="AO39" s="95"/>
      <c r="AP39" s="121" t="str">
        <f>IF(SUM(S39:AO40)=0,"",SUM(S39:AO40))</f>
        <v/>
      </c>
      <c r="AQ39" s="119" t="str">
        <f>IF(P39="","",DGET(BE$4:BO$400,BC40,BB39:BB40))</f>
        <v/>
      </c>
      <c r="AR39" s="142" t="str">
        <f>IF(AP39="","",ROUND(AP39*AQ39/1000,2))</f>
        <v/>
      </c>
      <c r="AS39" s="148"/>
      <c r="AT39" s="142" t="str">
        <f>IF(AR39="","",ROUND(AR39+AS39,2))</f>
        <v/>
      </c>
      <c r="AU39" s="161"/>
      <c r="AV39" s="1" t="str">
        <f>IF(AU39="○",AT39,"")</f>
        <v/>
      </c>
      <c r="AX39" s="6">
        <v>35</v>
      </c>
      <c r="AY39" s="215">
        <v>0.65</v>
      </c>
      <c r="AZ39" s="168" t="s">
        <v>12</v>
      </c>
      <c r="BB39" s="2" t="s">
        <v>53</v>
      </c>
      <c r="BC39" s="2" t="s">
        <v>18</v>
      </c>
      <c r="BE39" s="178">
        <v>0.36</v>
      </c>
      <c r="BF39" s="4">
        <v>665</v>
      </c>
      <c r="BG39" s="4">
        <v>93</v>
      </c>
      <c r="BH39" s="4">
        <v>34</v>
      </c>
      <c r="BI39" s="4">
        <v>15</v>
      </c>
      <c r="BJ39" s="4">
        <v>4</v>
      </c>
      <c r="BK39" s="4">
        <v>1</v>
      </c>
      <c r="BL39" s="5">
        <v>0</v>
      </c>
      <c r="BM39" s="5">
        <v>0</v>
      </c>
      <c r="BN39" s="5">
        <v>0</v>
      </c>
      <c r="BO39" s="5">
        <v>0</v>
      </c>
    </row>
    <row r="40" spans="1:67" ht="11.1" customHeight="1">
      <c r="A40" s="11"/>
      <c r="B40" s="16"/>
      <c r="C40" s="23"/>
      <c r="D40" s="31"/>
      <c r="E40" s="41"/>
      <c r="F40" s="49"/>
      <c r="G40" s="31"/>
      <c r="H40" s="41"/>
      <c r="I40" s="49"/>
      <c r="J40" s="54"/>
      <c r="K40" s="56"/>
      <c r="L40" s="58"/>
      <c r="M40" s="60"/>
      <c r="N40" s="62"/>
      <c r="O40" s="66"/>
      <c r="P40" s="31"/>
      <c r="Q40" s="41"/>
      <c r="R40" s="49"/>
      <c r="S40" s="90"/>
      <c r="T40" s="96"/>
      <c r="U40" s="104" t="str">
        <f t="shared" si="0"/>
        <v xml:space="preserve"> </v>
      </c>
      <c r="V40" s="96"/>
      <c r="W40" s="96"/>
      <c r="X40" s="104" t="str">
        <f t="shared" si="1"/>
        <v xml:space="preserve"> </v>
      </c>
      <c r="Y40" s="96"/>
      <c r="Z40" s="96"/>
      <c r="AA40" s="104" t="str">
        <f t="shared" si="2"/>
        <v xml:space="preserve"> </v>
      </c>
      <c r="AB40" s="96"/>
      <c r="AC40" s="96"/>
      <c r="AD40" s="104" t="str">
        <f t="shared" si="3"/>
        <v xml:space="preserve"> </v>
      </c>
      <c r="AE40" s="96"/>
      <c r="AF40" s="96"/>
      <c r="AG40" s="104" t="str">
        <f t="shared" si="4"/>
        <v xml:space="preserve"> </v>
      </c>
      <c r="AH40" s="96"/>
      <c r="AI40" s="96"/>
      <c r="AJ40" s="104" t="str">
        <f t="shared" si="5"/>
        <v xml:space="preserve"> </v>
      </c>
      <c r="AK40" s="96"/>
      <c r="AL40" s="96"/>
      <c r="AM40" s="104" t="str">
        <f t="shared" si="6"/>
        <v xml:space="preserve"> </v>
      </c>
      <c r="AN40" s="96"/>
      <c r="AO40" s="96"/>
      <c r="AP40" s="122"/>
      <c r="AQ40" s="122"/>
      <c r="AR40" s="143"/>
      <c r="AS40" s="149"/>
      <c r="AT40" s="143"/>
      <c r="AU40" s="162"/>
      <c r="AX40" s="5">
        <v>36</v>
      </c>
      <c r="AY40" s="215">
        <v>0.65</v>
      </c>
      <c r="AZ40" s="1">
        <f>G39</f>
        <v>0</v>
      </c>
      <c r="BB40" s="174" t="str">
        <f>M39</f>
        <v/>
      </c>
      <c r="BC40" s="2" t="str">
        <f>IF(P39="","",IF(P39=32,"φ30","φ"&amp;P39))</f>
        <v/>
      </c>
      <c r="BE40" s="178">
        <v>0.37</v>
      </c>
      <c r="BF40" s="4">
        <v>665</v>
      </c>
      <c r="BG40" s="4">
        <v>93</v>
      </c>
      <c r="BH40" s="4">
        <v>34</v>
      </c>
      <c r="BI40" s="4">
        <v>15</v>
      </c>
      <c r="BJ40" s="4">
        <v>4</v>
      </c>
      <c r="BK40" s="4">
        <v>1</v>
      </c>
      <c r="BL40" s="5">
        <v>0</v>
      </c>
      <c r="BM40" s="5">
        <v>0</v>
      </c>
      <c r="BN40" s="5">
        <v>0</v>
      </c>
      <c r="BO40" s="5">
        <v>0</v>
      </c>
    </row>
    <row r="41" spans="1:67" ht="11.1" customHeight="1">
      <c r="A41" s="10"/>
      <c r="B41" s="15" t="s">
        <v>26</v>
      </c>
      <c r="C41" s="22"/>
      <c r="D41" s="30"/>
      <c r="E41" s="40"/>
      <c r="F41" s="48"/>
      <c r="G41" s="30"/>
      <c r="H41" s="40"/>
      <c r="I41" s="48"/>
      <c r="J41" s="53" t="str">
        <f>IF(G41="","",DGET(AX$4:AY$104,"同時使用率",AZ41:AZ42))</f>
        <v/>
      </c>
      <c r="K41" s="55"/>
      <c r="L41" s="57"/>
      <c r="M41" s="59" t="str">
        <f>IF(J41="","",IF(D41*J41&lt;3,ROUND(D41*J41,2),IF(D41*J41&lt;10,ROUND(D41*J41,1),IF(D41*J41&lt;30,ROUND(D41*J41,0),ROUND(D41*J41,-1)))))</f>
        <v/>
      </c>
      <c r="N41" s="61"/>
      <c r="O41" s="65"/>
      <c r="P41" s="30"/>
      <c r="Q41" s="40"/>
      <c r="R41" s="48"/>
      <c r="S41" s="89"/>
      <c r="T41" s="95"/>
      <c r="U41" s="103" t="str">
        <f t="shared" si="0"/>
        <v xml:space="preserve"> </v>
      </c>
      <c r="V41" s="95"/>
      <c r="W41" s="95"/>
      <c r="X41" s="103" t="str">
        <f t="shared" si="1"/>
        <v xml:space="preserve"> </v>
      </c>
      <c r="Y41" s="95"/>
      <c r="Z41" s="95"/>
      <c r="AA41" s="103" t="str">
        <f t="shared" si="2"/>
        <v xml:space="preserve"> </v>
      </c>
      <c r="AB41" s="95"/>
      <c r="AC41" s="95"/>
      <c r="AD41" s="103" t="str">
        <f t="shared" si="3"/>
        <v xml:space="preserve"> </v>
      </c>
      <c r="AE41" s="95"/>
      <c r="AF41" s="95"/>
      <c r="AG41" s="103" t="str">
        <f t="shared" si="4"/>
        <v xml:space="preserve"> </v>
      </c>
      <c r="AH41" s="95"/>
      <c r="AI41" s="95"/>
      <c r="AJ41" s="103" t="str">
        <f t="shared" si="5"/>
        <v xml:space="preserve"> </v>
      </c>
      <c r="AK41" s="95"/>
      <c r="AL41" s="95"/>
      <c r="AM41" s="103" t="str">
        <f t="shared" si="6"/>
        <v xml:space="preserve"> </v>
      </c>
      <c r="AN41" s="95"/>
      <c r="AO41" s="95"/>
      <c r="AP41" s="121" t="str">
        <f>IF(SUM(S41:AO42)=0,"",SUM(S41:AO42))</f>
        <v/>
      </c>
      <c r="AQ41" s="119" t="str">
        <f>IF(P41="","",DGET(BE$4:BO$400,BC42,BB41:BB42))</f>
        <v/>
      </c>
      <c r="AR41" s="142" t="str">
        <f>IF(AP41="","",ROUND(AP41*AQ41/1000,2))</f>
        <v/>
      </c>
      <c r="AS41" s="148"/>
      <c r="AT41" s="142" t="str">
        <f>IF(AR41="","",ROUND(AR41+AS41,2))</f>
        <v/>
      </c>
      <c r="AU41" s="161"/>
      <c r="AV41" s="1" t="str">
        <f>IF(AU41="○",AT41,"")</f>
        <v/>
      </c>
      <c r="AX41" s="6">
        <v>37</v>
      </c>
      <c r="AY41" s="215">
        <v>0.65</v>
      </c>
      <c r="AZ41" s="168" t="s">
        <v>12</v>
      </c>
      <c r="BB41" s="2" t="s">
        <v>53</v>
      </c>
      <c r="BC41" s="2" t="s">
        <v>18</v>
      </c>
      <c r="BE41" s="178">
        <v>0.38</v>
      </c>
      <c r="BF41" s="4">
        <v>720</v>
      </c>
      <c r="BG41" s="4">
        <v>100</v>
      </c>
      <c r="BH41" s="4">
        <v>36</v>
      </c>
      <c r="BI41" s="4">
        <v>16</v>
      </c>
      <c r="BJ41" s="4">
        <v>4</v>
      </c>
      <c r="BK41" s="4">
        <v>2</v>
      </c>
      <c r="BL41" s="5">
        <v>0</v>
      </c>
      <c r="BM41" s="5">
        <v>0</v>
      </c>
      <c r="BN41" s="5">
        <v>0</v>
      </c>
      <c r="BO41" s="5">
        <v>0</v>
      </c>
    </row>
    <row r="42" spans="1:67" ht="11.1" customHeight="1">
      <c r="A42" s="11"/>
      <c r="B42" s="16"/>
      <c r="C42" s="23"/>
      <c r="D42" s="31"/>
      <c r="E42" s="41"/>
      <c r="F42" s="49"/>
      <c r="G42" s="31"/>
      <c r="H42" s="41"/>
      <c r="I42" s="49"/>
      <c r="J42" s="54"/>
      <c r="K42" s="56"/>
      <c r="L42" s="58"/>
      <c r="M42" s="60"/>
      <c r="N42" s="62"/>
      <c r="O42" s="66"/>
      <c r="P42" s="31"/>
      <c r="Q42" s="41"/>
      <c r="R42" s="49"/>
      <c r="S42" s="90"/>
      <c r="T42" s="96"/>
      <c r="U42" s="104" t="str">
        <f t="shared" si="0"/>
        <v xml:space="preserve"> </v>
      </c>
      <c r="V42" s="96"/>
      <c r="W42" s="96"/>
      <c r="X42" s="104" t="str">
        <f t="shared" si="1"/>
        <v xml:space="preserve"> </v>
      </c>
      <c r="Y42" s="96"/>
      <c r="Z42" s="96"/>
      <c r="AA42" s="104" t="str">
        <f t="shared" si="2"/>
        <v xml:space="preserve"> </v>
      </c>
      <c r="AB42" s="96"/>
      <c r="AC42" s="96"/>
      <c r="AD42" s="104" t="str">
        <f t="shared" si="3"/>
        <v xml:space="preserve"> </v>
      </c>
      <c r="AE42" s="96"/>
      <c r="AF42" s="96"/>
      <c r="AG42" s="104" t="str">
        <f t="shared" si="4"/>
        <v xml:space="preserve"> </v>
      </c>
      <c r="AH42" s="96"/>
      <c r="AI42" s="96"/>
      <c r="AJ42" s="104" t="str">
        <f t="shared" si="5"/>
        <v xml:space="preserve"> </v>
      </c>
      <c r="AK42" s="96"/>
      <c r="AL42" s="96"/>
      <c r="AM42" s="104" t="str">
        <f t="shared" si="6"/>
        <v xml:space="preserve"> </v>
      </c>
      <c r="AN42" s="96"/>
      <c r="AO42" s="96"/>
      <c r="AP42" s="122"/>
      <c r="AQ42" s="122"/>
      <c r="AR42" s="143"/>
      <c r="AS42" s="149"/>
      <c r="AT42" s="143"/>
      <c r="AU42" s="162"/>
      <c r="AX42" s="5">
        <v>38</v>
      </c>
      <c r="AY42" s="215">
        <v>0.65</v>
      </c>
      <c r="AZ42" s="1">
        <f>G41</f>
        <v>0</v>
      </c>
      <c r="BB42" s="174" t="str">
        <f>M41</f>
        <v/>
      </c>
      <c r="BC42" s="2" t="str">
        <f>IF(P41="","",IF(P41=32,"φ30","φ"&amp;P41))</f>
        <v/>
      </c>
      <c r="BE42" s="178">
        <v>0.39</v>
      </c>
      <c r="BF42" s="4">
        <v>777</v>
      </c>
      <c r="BG42" s="4">
        <v>108</v>
      </c>
      <c r="BH42" s="4">
        <v>39</v>
      </c>
      <c r="BI42" s="4">
        <v>17</v>
      </c>
      <c r="BJ42" s="4">
        <v>5</v>
      </c>
      <c r="BK42" s="4">
        <v>2</v>
      </c>
      <c r="BL42" s="5">
        <v>0</v>
      </c>
      <c r="BM42" s="5">
        <v>0</v>
      </c>
      <c r="BN42" s="5">
        <v>0</v>
      </c>
      <c r="BO42" s="5">
        <v>0</v>
      </c>
    </row>
    <row r="43" spans="1:67" ht="11.1" customHeight="1">
      <c r="A43" s="10"/>
      <c r="B43" s="15" t="s">
        <v>26</v>
      </c>
      <c r="C43" s="22"/>
      <c r="D43" s="30"/>
      <c r="E43" s="40"/>
      <c r="F43" s="48"/>
      <c r="G43" s="30"/>
      <c r="H43" s="40"/>
      <c r="I43" s="48"/>
      <c r="J43" s="53" t="str">
        <f>IF(G43="","",DGET(AX$4:AY$104,"同時使用率",AZ43:AZ44))</f>
        <v/>
      </c>
      <c r="K43" s="55"/>
      <c r="L43" s="57"/>
      <c r="M43" s="59" t="str">
        <f>IF(J43="","",IF(D43*J43&lt;3,ROUND(D43*J43,2),IF(D43*J43&lt;10,ROUND(D43*J43,1),IF(D43*J43&lt;30,ROUND(D43*J43,0),ROUND(D43*J43,-1)))))</f>
        <v/>
      </c>
      <c r="N43" s="61"/>
      <c r="O43" s="65"/>
      <c r="P43" s="30"/>
      <c r="Q43" s="40"/>
      <c r="R43" s="48"/>
      <c r="S43" s="89"/>
      <c r="T43" s="95"/>
      <c r="U43" s="103" t="str">
        <f t="shared" si="0"/>
        <v xml:space="preserve"> </v>
      </c>
      <c r="V43" s="95"/>
      <c r="W43" s="95"/>
      <c r="X43" s="103" t="str">
        <f t="shared" si="1"/>
        <v xml:space="preserve"> </v>
      </c>
      <c r="Y43" s="95"/>
      <c r="Z43" s="95"/>
      <c r="AA43" s="103" t="str">
        <f t="shared" si="2"/>
        <v xml:space="preserve"> </v>
      </c>
      <c r="AB43" s="95"/>
      <c r="AC43" s="95"/>
      <c r="AD43" s="103" t="str">
        <f t="shared" si="3"/>
        <v xml:space="preserve"> </v>
      </c>
      <c r="AE43" s="95"/>
      <c r="AF43" s="95"/>
      <c r="AG43" s="103" t="str">
        <f t="shared" si="4"/>
        <v xml:space="preserve"> </v>
      </c>
      <c r="AH43" s="95"/>
      <c r="AI43" s="95"/>
      <c r="AJ43" s="103" t="str">
        <f t="shared" si="5"/>
        <v xml:space="preserve"> </v>
      </c>
      <c r="AK43" s="95"/>
      <c r="AL43" s="95"/>
      <c r="AM43" s="103" t="str">
        <f t="shared" si="6"/>
        <v xml:space="preserve"> </v>
      </c>
      <c r="AN43" s="95"/>
      <c r="AO43" s="95"/>
      <c r="AP43" s="121" t="str">
        <f>IF(SUM(S43:AO44)=0,"",SUM(S43:AO44))</f>
        <v/>
      </c>
      <c r="AQ43" s="119" t="str">
        <f>IF(P43="","",DGET(BE$4:BO$400,BC44,BB43:BB44))</f>
        <v/>
      </c>
      <c r="AR43" s="142" t="str">
        <f>IF(AP43="","",ROUND(AP43*AQ43/1000,2))</f>
        <v/>
      </c>
      <c r="AS43" s="148"/>
      <c r="AT43" s="142" t="str">
        <f>IF(AR43="","",ROUND(AR43+AS43,2))</f>
        <v/>
      </c>
      <c r="AU43" s="161"/>
      <c r="AV43" s="1" t="str">
        <f>IF(AU43="○",AT43,"")</f>
        <v/>
      </c>
      <c r="AX43" s="6">
        <v>39</v>
      </c>
      <c r="AY43" s="215">
        <v>0.65</v>
      </c>
      <c r="AZ43" s="168" t="s">
        <v>12</v>
      </c>
      <c r="BB43" s="2" t="s">
        <v>53</v>
      </c>
      <c r="BC43" s="2" t="s">
        <v>18</v>
      </c>
      <c r="BE43" s="178">
        <v>0.4</v>
      </c>
      <c r="BF43" s="4">
        <v>777</v>
      </c>
      <c r="BG43" s="4">
        <v>108</v>
      </c>
      <c r="BH43" s="4">
        <v>39</v>
      </c>
      <c r="BI43" s="4">
        <v>17</v>
      </c>
      <c r="BJ43" s="4">
        <v>5</v>
      </c>
      <c r="BK43" s="4">
        <v>2</v>
      </c>
      <c r="BL43" s="5">
        <v>0</v>
      </c>
      <c r="BM43" s="5">
        <v>0</v>
      </c>
      <c r="BN43" s="5">
        <v>0</v>
      </c>
      <c r="BO43" s="5">
        <v>0</v>
      </c>
    </row>
    <row r="44" spans="1:67" ht="11.1" customHeight="1">
      <c r="A44" s="11"/>
      <c r="B44" s="16"/>
      <c r="C44" s="23"/>
      <c r="D44" s="31"/>
      <c r="E44" s="41"/>
      <c r="F44" s="49"/>
      <c r="G44" s="31"/>
      <c r="H44" s="41"/>
      <c r="I44" s="49"/>
      <c r="J44" s="54"/>
      <c r="K44" s="56"/>
      <c r="L44" s="58"/>
      <c r="M44" s="60"/>
      <c r="N44" s="62"/>
      <c r="O44" s="66"/>
      <c r="P44" s="31"/>
      <c r="Q44" s="41"/>
      <c r="R44" s="49"/>
      <c r="S44" s="90"/>
      <c r="T44" s="96"/>
      <c r="U44" s="104" t="str">
        <f t="shared" si="0"/>
        <v xml:space="preserve"> </v>
      </c>
      <c r="V44" s="96"/>
      <c r="W44" s="96"/>
      <c r="X44" s="104" t="str">
        <f t="shared" si="1"/>
        <v xml:space="preserve"> </v>
      </c>
      <c r="Y44" s="96"/>
      <c r="Z44" s="96"/>
      <c r="AA44" s="104" t="str">
        <f t="shared" si="2"/>
        <v xml:space="preserve"> </v>
      </c>
      <c r="AB44" s="96"/>
      <c r="AC44" s="96"/>
      <c r="AD44" s="104" t="str">
        <f t="shared" si="3"/>
        <v xml:space="preserve"> </v>
      </c>
      <c r="AE44" s="96"/>
      <c r="AF44" s="96"/>
      <c r="AG44" s="104" t="str">
        <f t="shared" si="4"/>
        <v xml:space="preserve"> </v>
      </c>
      <c r="AH44" s="96"/>
      <c r="AI44" s="96"/>
      <c r="AJ44" s="104" t="str">
        <f t="shared" si="5"/>
        <v xml:space="preserve"> </v>
      </c>
      <c r="AK44" s="96"/>
      <c r="AL44" s="96"/>
      <c r="AM44" s="104" t="str">
        <f t="shared" si="6"/>
        <v xml:space="preserve"> </v>
      </c>
      <c r="AN44" s="96"/>
      <c r="AO44" s="96"/>
      <c r="AP44" s="122"/>
      <c r="AQ44" s="122"/>
      <c r="AR44" s="143"/>
      <c r="AS44" s="149"/>
      <c r="AT44" s="143"/>
      <c r="AU44" s="162"/>
      <c r="AX44" s="5">
        <v>40</v>
      </c>
      <c r="AY44" s="215">
        <v>0.65</v>
      </c>
      <c r="AZ44" s="1">
        <f>G43</f>
        <v>0</v>
      </c>
      <c r="BB44" s="174" t="str">
        <f>M43</f>
        <v/>
      </c>
      <c r="BC44" s="2" t="str">
        <f>IF(P43="","",IF(P43=32,"φ30","φ"&amp;P43))</f>
        <v/>
      </c>
      <c r="BE44" s="178">
        <v>0.41</v>
      </c>
      <c r="BF44" s="4">
        <v>836</v>
      </c>
      <c r="BG44" s="4">
        <v>116</v>
      </c>
      <c r="BH44" s="4">
        <v>42</v>
      </c>
      <c r="BI44" s="4">
        <v>18</v>
      </c>
      <c r="BJ44" s="4">
        <v>5</v>
      </c>
      <c r="BK44" s="4">
        <v>2</v>
      </c>
      <c r="BL44" s="5">
        <v>0</v>
      </c>
      <c r="BM44" s="5">
        <v>0</v>
      </c>
      <c r="BN44" s="5">
        <v>0</v>
      </c>
      <c r="BO44" s="5">
        <v>0</v>
      </c>
    </row>
    <row r="45" spans="1:67" ht="11.1" customHeight="1">
      <c r="A45" s="8" t="s">
        <v>43</v>
      </c>
      <c r="B45" s="15"/>
      <c r="C45" s="20"/>
      <c r="D45" s="8"/>
      <c r="E45" s="15"/>
      <c r="F45" s="20"/>
      <c r="G45" s="8"/>
      <c r="H45" s="15"/>
      <c r="I45" s="20"/>
      <c r="J45" s="8"/>
      <c r="K45" s="15"/>
      <c r="L45" s="20"/>
      <c r="M45" s="8"/>
      <c r="N45" s="15"/>
      <c r="O45" s="20"/>
      <c r="P45" s="8"/>
      <c r="Q45" s="15"/>
      <c r="R45" s="20"/>
      <c r="S45" s="91"/>
      <c r="T45" s="98"/>
      <c r="U45" s="105"/>
      <c r="V45" s="98"/>
      <c r="W45" s="98"/>
      <c r="X45" s="105"/>
      <c r="Y45" s="98"/>
      <c r="Z45" s="98"/>
      <c r="AA45" s="105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105"/>
      <c r="AN45" s="98"/>
      <c r="AO45" s="98"/>
      <c r="AP45" s="124" t="s">
        <v>45</v>
      </c>
      <c r="AQ45" s="132"/>
      <c r="AR45" s="132"/>
      <c r="AS45" s="150"/>
      <c r="AT45" s="29" t="str">
        <f>IF(D59="",IF(SUM(AV7:AV44)=0,"",ROUND(SUM(AV7:AV44),2)),"")</f>
        <v/>
      </c>
      <c r="AU45" s="47"/>
      <c r="AX45" s="6">
        <v>41</v>
      </c>
      <c r="AY45" s="215">
        <v>0.6</v>
      </c>
      <c r="AZ45" s="168"/>
      <c r="BE45" s="178">
        <v>0.42</v>
      </c>
      <c r="BF45" s="4">
        <v>836</v>
      </c>
      <c r="BG45" s="4">
        <v>116</v>
      </c>
      <c r="BH45" s="4">
        <v>42</v>
      </c>
      <c r="BI45" s="4">
        <v>18</v>
      </c>
      <c r="BJ45" s="4">
        <v>5</v>
      </c>
      <c r="BK45" s="4">
        <v>2</v>
      </c>
      <c r="BL45" s="5">
        <v>0</v>
      </c>
      <c r="BM45" s="5">
        <v>0</v>
      </c>
      <c r="BN45" s="5">
        <v>0</v>
      </c>
      <c r="BO45" s="5">
        <v>0</v>
      </c>
    </row>
    <row r="46" spans="1:67" ht="11.1" customHeight="1">
      <c r="A46" s="9"/>
      <c r="B46" s="16"/>
      <c r="C46" s="21"/>
      <c r="D46" s="9"/>
      <c r="E46" s="16"/>
      <c r="F46" s="21"/>
      <c r="G46" s="9"/>
      <c r="H46" s="16"/>
      <c r="I46" s="21"/>
      <c r="J46" s="9"/>
      <c r="K46" s="16"/>
      <c r="L46" s="21"/>
      <c r="M46" s="9"/>
      <c r="N46" s="16"/>
      <c r="O46" s="21"/>
      <c r="P46" s="9"/>
      <c r="Q46" s="16"/>
      <c r="R46" s="21"/>
      <c r="S46" s="92"/>
      <c r="T46" s="99"/>
      <c r="U46" s="106"/>
      <c r="V46" s="99"/>
      <c r="W46" s="99"/>
      <c r="X46" s="106"/>
      <c r="Y46" s="99"/>
      <c r="Z46" s="99"/>
      <c r="AA46" s="106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6"/>
      <c r="AN46" s="99"/>
      <c r="AO46" s="99"/>
      <c r="AP46" s="125"/>
      <c r="AQ46" s="133"/>
      <c r="AR46" s="133"/>
      <c r="AS46" s="151"/>
      <c r="AT46" s="32"/>
      <c r="AU46" s="50"/>
      <c r="AX46" s="5">
        <v>42</v>
      </c>
      <c r="AY46" s="215">
        <v>0.6</v>
      </c>
      <c r="BE46" s="178">
        <v>0.43</v>
      </c>
      <c r="BF46" s="4">
        <v>897</v>
      </c>
      <c r="BG46" s="4">
        <v>124</v>
      </c>
      <c r="BH46" s="4">
        <v>45</v>
      </c>
      <c r="BI46" s="4">
        <v>20</v>
      </c>
      <c r="BJ46" s="4">
        <v>5</v>
      </c>
      <c r="BK46" s="4">
        <v>2</v>
      </c>
      <c r="BL46" s="5">
        <v>0</v>
      </c>
      <c r="BM46" s="5">
        <v>0</v>
      </c>
      <c r="BN46" s="5">
        <v>0</v>
      </c>
      <c r="BO46" s="5">
        <v>0</v>
      </c>
    </row>
    <row r="47" spans="1:67" ht="11.1" customHeight="1">
      <c r="A47" s="8"/>
      <c r="B47" s="15"/>
      <c r="C47" s="20"/>
      <c r="D47" s="8"/>
      <c r="E47" s="15"/>
      <c r="F47" s="20"/>
      <c r="G47" s="8"/>
      <c r="H47" s="15"/>
      <c r="I47" s="20"/>
      <c r="J47" s="8"/>
      <c r="K47" s="15"/>
      <c r="L47" s="20"/>
      <c r="M47" s="8"/>
      <c r="N47" s="15"/>
      <c r="O47" s="20"/>
      <c r="P47" s="8"/>
      <c r="Q47" s="15"/>
      <c r="R47" s="20"/>
      <c r="S47" s="91"/>
      <c r="T47" s="98"/>
      <c r="U47" s="105"/>
      <c r="V47" s="98"/>
      <c r="W47" s="98"/>
      <c r="X47" s="105"/>
      <c r="Y47" s="98"/>
      <c r="Z47" s="98"/>
      <c r="AA47" s="105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105"/>
      <c r="AN47" s="98"/>
      <c r="AO47" s="98"/>
      <c r="AP47" s="124" t="s">
        <v>67</v>
      </c>
      <c r="AQ47" s="132"/>
      <c r="AR47" s="132"/>
      <c r="AS47" s="150"/>
      <c r="AT47" s="59" t="str">
        <f>IF(AT45="","",ROUND(AT45*1.1,2))</f>
        <v/>
      </c>
      <c r="AU47" s="65"/>
      <c r="AX47" s="6">
        <v>43</v>
      </c>
      <c r="AY47" s="215">
        <v>0.6</v>
      </c>
      <c r="BE47" s="178">
        <v>0.44</v>
      </c>
      <c r="BF47" s="4">
        <v>960</v>
      </c>
      <c r="BG47" s="4">
        <v>132</v>
      </c>
      <c r="BH47" s="4">
        <v>48</v>
      </c>
      <c r="BI47" s="4">
        <v>21</v>
      </c>
      <c r="BJ47" s="4">
        <v>6</v>
      </c>
      <c r="BK47" s="4">
        <v>2</v>
      </c>
      <c r="BL47" s="5">
        <v>0</v>
      </c>
      <c r="BM47" s="5">
        <v>0</v>
      </c>
      <c r="BN47" s="5">
        <v>0</v>
      </c>
      <c r="BO47" s="5">
        <v>0</v>
      </c>
    </row>
    <row r="48" spans="1:67" ht="11.1" customHeight="1">
      <c r="A48" s="9"/>
      <c r="B48" s="16"/>
      <c r="C48" s="21"/>
      <c r="D48" s="9"/>
      <c r="E48" s="16"/>
      <c r="F48" s="21"/>
      <c r="G48" s="9"/>
      <c r="H48" s="16"/>
      <c r="I48" s="21"/>
      <c r="J48" s="9"/>
      <c r="K48" s="16"/>
      <c r="L48" s="21"/>
      <c r="M48" s="9"/>
      <c r="N48" s="16"/>
      <c r="O48" s="21"/>
      <c r="P48" s="9"/>
      <c r="Q48" s="16"/>
      <c r="R48" s="21"/>
      <c r="S48" s="92"/>
      <c r="T48" s="99"/>
      <c r="U48" s="106"/>
      <c r="V48" s="99"/>
      <c r="W48" s="99"/>
      <c r="X48" s="106"/>
      <c r="Y48" s="99"/>
      <c r="Z48" s="99"/>
      <c r="AA48" s="106"/>
      <c r="AB48" s="99"/>
      <c r="AC48" s="99"/>
      <c r="AD48" s="99"/>
      <c r="AE48" s="99"/>
      <c r="AF48" s="99"/>
      <c r="AG48" s="99"/>
      <c r="AH48" s="99"/>
      <c r="AI48" s="99"/>
      <c r="AJ48" s="203"/>
      <c r="AK48" s="203"/>
      <c r="AL48" s="203"/>
      <c r="AM48" s="206"/>
      <c r="AN48" s="203"/>
      <c r="AO48" s="203"/>
      <c r="AP48" s="125"/>
      <c r="AQ48" s="133"/>
      <c r="AR48" s="133"/>
      <c r="AS48" s="151"/>
      <c r="AT48" s="60"/>
      <c r="AU48" s="66"/>
      <c r="AX48" s="5">
        <v>44</v>
      </c>
      <c r="AY48" s="215">
        <v>0.6</v>
      </c>
      <c r="BE48" s="178">
        <v>0.45</v>
      </c>
      <c r="BF48" s="4">
        <v>960</v>
      </c>
      <c r="BG48" s="4">
        <v>132</v>
      </c>
      <c r="BH48" s="4">
        <v>48</v>
      </c>
      <c r="BI48" s="4">
        <v>21</v>
      </c>
      <c r="BJ48" s="4">
        <v>6</v>
      </c>
      <c r="BK48" s="4">
        <v>2</v>
      </c>
      <c r="BL48" s="5">
        <v>0</v>
      </c>
      <c r="BM48" s="5">
        <v>0</v>
      </c>
      <c r="BN48" s="5">
        <v>0</v>
      </c>
      <c r="BO48" s="5">
        <v>0</v>
      </c>
    </row>
    <row r="49" spans="1:67" ht="11.1" customHeight="1">
      <c r="A49" s="8" t="s">
        <v>28</v>
      </c>
      <c r="B49" s="15"/>
      <c r="C49" s="20"/>
      <c r="D49" s="8" t="s">
        <v>60</v>
      </c>
      <c r="E49" s="15"/>
      <c r="F49" s="15"/>
      <c r="G49" s="20"/>
      <c r="H49" s="8" t="s">
        <v>52</v>
      </c>
      <c r="I49" s="15"/>
      <c r="J49" s="15"/>
      <c r="K49" s="20"/>
      <c r="L49" s="8" t="s">
        <v>61</v>
      </c>
      <c r="M49" s="15"/>
      <c r="N49" s="15"/>
      <c r="O49" s="20"/>
      <c r="P49" s="8" t="s">
        <v>62</v>
      </c>
      <c r="Q49" s="15"/>
      <c r="R49" s="15"/>
      <c r="S49" s="20"/>
      <c r="T49" s="8" t="s">
        <v>30</v>
      </c>
      <c r="U49" s="15"/>
      <c r="V49" s="15"/>
      <c r="W49" s="20"/>
      <c r="X49" s="8" t="s">
        <v>63</v>
      </c>
      <c r="Y49" s="15"/>
      <c r="Z49" s="15"/>
      <c r="AA49" s="20"/>
      <c r="AB49" s="8" t="s">
        <v>0</v>
      </c>
      <c r="AC49" s="15"/>
      <c r="AD49" s="15"/>
      <c r="AE49" s="20"/>
      <c r="AF49" s="8" t="s">
        <v>8</v>
      </c>
      <c r="AG49" s="15"/>
      <c r="AH49" s="15"/>
      <c r="AI49" s="15"/>
      <c r="AJ49" s="204"/>
      <c r="AK49" s="15"/>
      <c r="AL49" s="15"/>
      <c r="AM49" s="15"/>
      <c r="AN49" s="15"/>
      <c r="AO49" s="20"/>
      <c r="AP49" s="132" t="s">
        <v>54</v>
      </c>
      <c r="AQ49" s="132"/>
      <c r="AR49" s="132"/>
      <c r="AS49" s="150"/>
      <c r="AT49" s="59" t="str">
        <f>IF(AT45="","",AT47)</f>
        <v/>
      </c>
      <c r="AU49" s="65"/>
      <c r="AX49" s="6">
        <v>45</v>
      </c>
      <c r="AY49" s="215">
        <v>0.6</v>
      </c>
      <c r="BE49" s="178">
        <v>0.46</v>
      </c>
      <c r="BF49" s="4">
        <v>1025</v>
      </c>
      <c r="BG49" s="4">
        <v>141</v>
      </c>
      <c r="BH49" s="4">
        <v>51</v>
      </c>
      <c r="BI49" s="4">
        <v>22</v>
      </c>
      <c r="BJ49" s="4">
        <v>6</v>
      </c>
      <c r="BK49" s="4">
        <v>2</v>
      </c>
      <c r="BL49" s="5">
        <v>0</v>
      </c>
      <c r="BM49" s="5">
        <v>0</v>
      </c>
      <c r="BN49" s="5">
        <v>0</v>
      </c>
      <c r="BO49" s="5">
        <v>0</v>
      </c>
    </row>
    <row r="50" spans="1:67" ht="11.1" customHeight="1">
      <c r="A50" s="9"/>
      <c r="B50" s="16"/>
      <c r="C50" s="21"/>
      <c r="D50" s="9"/>
      <c r="E50" s="16"/>
      <c r="F50" s="16"/>
      <c r="G50" s="21"/>
      <c r="H50" s="9"/>
      <c r="I50" s="16"/>
      <c r="J50" s="16"/>
      <c r="K50" s="21"/>
      <c r="L50" s="9"/>
      <c r="M50" s="16"/>
      <c r="N50" s="16"/>
      <c r="O50" s="21"/>
      <c r="P50" s="9"/>
      <c r="Q50" s="16"/>
      <c r="R50" s="16"/>
      <c r="S50" s="21"/>
      <c r="T50" s="9"/>
      <c r="U50" s="16"/>
      <c r="V50" s="16"/>
      <c r="W50" s="21"/>
      <c r="X50" s="9"/>
      <c r="Y50" s="16"/>
      <c r="Z50" s="16"/>
      <c r="AA50" s="21"/>
      <c r="AB50" s="9"/>
      <c r="AC50" s="16"/>
      <c r="AD50" s="16"/>
      <c r="AE50" s="21"/>
      <c r="AF50" s="9"/>
      <c r="AG50" s="16"/>
      <c r="AH50" s="16"/>
      <c r="AI50" s="16"/>
      <c r="AJ50" s="205"/>
      <c r="AK50" s="17"/>
      <c r="AL50" s="17"/>
      <c r="AM50" s="17"/>
      <c r="AN50" s="17"/>
      <c r="AO50" s="24"/>
      <c r="AP50" s="133"/>
      <c r="AQ50" s="133"/>
      <c r="AR50" s="133"/>
      <c r="AS50" s="151"/>
      <c r="AT50" s="213"/>
      <c r="AU50" s="214"/>
      <c r="AX50" s="5">
        <v>46</v>
      </c>
      <c r="AY50" s="215">
        <v>0.6</v>
      </c>
      <c r="BE50" s="178">
        <v>0.47</v>
      </c>
      <c r="BF50" s="4">
        <v>1025</v>
      </c>
      <c r="BG50" s="4">
        <v>141</v>
      </c>
      <c r="BH50" s="4">
        <v>51</v>
      </c>
      <c r="BI50" s="4">
        <v>22</v>
      </c>
      <c r="BJ50" s="4">
        <v>6</v>
      </c>
      <c r="BK50" s="4">
        <v>2</v>
      </c>
      <c r="BL50" s="5">
        <v>0</v>
      </c>
      <c r="BM50" s="5">
        <v>0</v>
      </c>
      <c r="BN50" s="5">
        <v>0</v>
      </c>
      <c r="BO50" s="5">
        <v>0</v>
      </c>
    </row>
    <row r="51" spans="1:67" ht="11.1" customHeight="1">
      <c r="A51" s="180" t="s">
        <v>39</v>
      </c>
      <c r="B51" s="182"/>
      <c r="C51" s="184"/>
      <c r="D51" s="186">
        <v>1</v>
      </c>
      <c r="E51" s="187"/>
      <c r="F51" s="187"/>
      <c r="G51" s="188"/>
      <c r="H51" s="186">
        <v>0.9</v>
      </c>
      <c r="I51" s="187"/>
      <c r="J51" s="187"/>
      <c r="K51" s="188"/>
      <c r="L51" s="186">
        <v>0.8</v>
      </c>
      <c r="M51" s="187"/>
      <c r="N51" s="187"/>
      <c r="O51" s="188"/>
      <c r="P51" s="186">
        <v>0.7</v>
      </c>
      <c r="Q51" s="187"/>
      <c r="R51" s="187"/>
      <c r="S51" s="188"/>
      <c r="T51" s="191">
        <v>0.65</v>
      </c>
      <c r="U51" s="192"/>
      <c r="V51" s="192"/>
      <c r="W51" s="193"/>
      <c r="X51" s="186">
        <v>0.6</v>
      </c>
      <c r="Y51" s="187"/>
      <c r="Z51" s="187"/>
      <c r="AA51" s="188"/>
      <c r="AB51" s="191">
        <v>0.55000000000000004</v>
      </c>
      <c r="AC51" s="192"/>
      <c r="AD51" s="192"/>
      <c r="AE51" s="193"/>
      <c r="AF51" s="186">
        <v>0.5</v>
      </c>
      <c r="AG51" s="187"/>
      <c r="AH51" s="187"/>
      <c r="AI51" s="187"/>
      <c r="AJ51" s="8" t="s">
        <v>42</v>
      </c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20"/>
      <c r="AX51" s="6">
        <v>47</v>
      </c>
      <c r="AY51" s="215">
        <v>0.6</v>
      </c>
      <c r="BE51" s="178">
        <v>0.48</v>
      </c>
      <c r="BF51" s="4">
        <v>1091</v>
      </c>
      <c r="BG51" s="4">
        <v>150</v>
      </c>
      <c r="BH51" s="4">
        <v>54</v>
      </c>
      <c r="BI51" s="4">
        <v>24</v>
      </c>
      <c r="BJ51" s="4">
        <v>6</v>
      </c>
      <c r="BK51" s="4">
        <v>2</v>
      </c>
      <c r="BL51" s="5">
        <v>0</v>
      </c>
      <c r="BM51" s="5">
        <v>0</v>
      </c>
      <c r="BN51" s="5">
        <v>0</v>
      </c>
      <c r="BO51" s="5">
        <v>0</v>
      </c>
    </row>
    <row r="52" spans="1:67" ht="11.1" customHeight="1">
      <c r="A52" s="181"/>
      <c r="B52" s="183"/>
      <c r="C52" s="185"/>
      <c r="D52" s="35"/>
      <c r="E52" s="76"/>
      <c r="F52" s="76"/>
      <c r="G52" s="189"/>
      <c r="H52" s="35"/>
      <c r="I52" s="76"/>
      <c r="J52" s="76"/>
      <c r="K52" s="189"/>
      <c r="L52" s="35"/>
      <c r="M52" s="76"/>
      <c r="N52" s="76"/>
      <c r="O52" s="189"/>
      <c r="P52" s="35"/>
      <c r="Q52" s="76"/>
      <c r="R52" s="76"/>
      <c r="S52" s="189"/>
      <c r="T52" s="94"/>
      <c r="U52" s="102"/>
      <c r="V52" s="102"/>
      <c r="W52" s="194"/>
      <c r="X52" s="35"/>
      <c r="Y52" s="76"/>
      <c r="Z52" s="76"/>
      <c r="AA52" s="189"/>
      <c r="AB52" s="94"/>
      <c r="AC52" s="102"/>
      <c r="AD52" s="102"/>
      <c r="AE52" s="194"/>
      <c r="AF52" s="35"/>
      <c r="AG52" s="76"/>
      <c r="AH52" s="76"/>
      <c r="AI52" s="76"/>
      <c r="AJ52" s="9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21"/>
      <c r="AX52" s="5">
        <v>48</v>
      </c>
      <c r="AY52" s="215">
        <v>0.6</v>
      </c>
      <c r="BE52" s="178">
        <v>0.49</v>
      </c>
      <c r="BF52" s="4">
        <v>1160</v>
      </c>
      <c r="BG52" s="4">
        <v>159</v>
      </c>
      <c r="BH52" s="4">
        <v>57</v>
      </c>
      <c r="BI52" s="4">
        <v>25</v>
      </c>
      <c r="BJ52" s="4">
        <v>7</v>
      </c>
      <c r="BK52" s="4">
        <v>2</v>
      </c>
      <c r="BL52" s="5">
        <v>0</v>
      </c>
      <c r="BM52" s="5">
        <v>0</v>
      </c>
      <c r="BN52" s="5">
        <v>0</v>
      </c>
      <c r="BO52" s="5">
        <v>0</v>
      </c>
    </row>
    <row r="53" spans="1:67" ht="17.25" customHeight="1">
      <c r="A53" s="1" t="s">
        <v>1</v>
      </c>
      <c r="P53" s="67" t="str">
        <f>IF(P1="","",P1)</f>
        <v/>
      </c>
      <c r="Q53" s="67"/>
      <c r="R53" s="67"/>
      <c r="S53" s="67"/>
      <c r="T53" s="67"/>
      <c r="U53" s="67"/>
      <c r="V53" s="67"/>
      <c r="AX53" s="6">
        <v>49</v>
      </c>
      <c r="AY53" s="215">
        <v>0.6</v>
      </c>
      <c r="BE53" s="178">
        <v>0.5</v>
      </c>
      <c r="BF53" s="4">
        <v>1160</v>
      </c>
      <c r="BG53" s="4">
        <v>159</v>
      </c>
      <c r="BH53" s="4">
        <v>57</v>
      </c>
      <c r="BI53" s="4">
        <v>25</v>
      </c>
      <c r="BJ53" s="4">
        <v>7</v>
      </c>
      <c r="BK53" s="4">
        <v>2</v>
      </c>
      <c r="BL53" s="5">
        <v>0</v>
      </c>
      <c r="BM53" s="5">
        <v>0</v>
      </c>
      <c r="BN53" s="5">
        <v>0</v>
      </c>
      <c r="BO53" s="5">
        <v>0</v>
      </c>
    </row>
    <row r="54" spans="1:67" ht="17.25" customHeight="1">
      <c r="D54" s="27" t="s">
        <v>57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36" t="s">
        <v>46</v>
      </c>
      <c r="Q54" s="36"/>
      <c r="R54" s="36"/>
      <c r="S54" s="36"/>
      <c r="T54" s="36"/>
      <c r="U54" s="36"/>
      <c r="V54" s="36"/>
      <c r="W54" s="38" t="str">
        <f>IF(W$2="","",W$2)</f>
        <v/>
      </c>
      <c r="X54" s="38"/>
      <c r="Y54" s="38"/>
      <c r="Z54" s="38"/>
      <c r="AA54" s="38"/>
      <c r="AB54" s="38"/>
      <c r="AC54" s="38"/>
      <c r="AD54" s="38"/>
      <c r="AE54" s="113"/>
      <c r="AF54" s="113"/>
      <c r="AG54" s="113"/>
      <c r="AH54" s="113"/>
      <c r="AI54" s="113"/>
      <c r="AJ54" s="113"/>
      <c r="AK54" s="113"/>
      <c r="AL54" s="160" t="s">
        <v>59</v>
      </c>
      <c r="AR54" s="208" t="s">
        <v>48</v>
      </c>
      <c r="AS54" s="113" t="str">
        <f>IF(AS$2="","",AS$2)</f>
        <v/>
      </c>
      <c r="AT54" s="38"/>
      <c r="AU54" s="160" t="s">
        <v>59</v>
      </c>
      <c r="AX54" s="5">
        <v>50</v>
      </c>
      <c r="AY54" s="215">
        <v>0.6</v>
      </c>
      <c r="AZ54" s="168"/>
      <c r="BE54" s="178">
        <v>0.51</v>
      </c>
      <c r="BF54" s="4">
        <v>1231</v>
      </c>
      <c r="BG54" s="4">
        <v>169</v>
      </c>
      <c r="BH54" s="4">
        <v>61</v>
      </c>
      <c r="BI54" s="4">
        <v>26</v>
      </c>
      <c r="BJ54" s="4">
        <v>7</v>
      </c>
      <c r="BK54" s="4">
        <v>3</v>
      </c>
      <c r="BL54" s="5">
        <v>0</v>
      </c>
      <c r="BM54" s="5">
        <v>0</v>
      </c>
      <c r="BN54" s="5">
        <v>0</v>
      </c>
      <c r="BO54" s="5">
        <v>0</v>
      </c>
    </row>
    <row r="55" spans="1:67" s="5" customFormat="1" ht="11.25" customHeight="1">
      <c r="A55" s="8" t="s">
        <v>7</v>
      </c>
      <c r="B55" s="15"/>
      <c r="C55" s="20"/>
      <c r="D55" s="8" t="str">
        <f>IF(D$3="","",D$3)</f>
        <v/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0"/>
      <c r="P55" s="8" t="s">
        <v>55</v>
      </c>
      <c r="Q55" s="15"/>
      <c r="R55" s="15"/>
      <c r="S55" s="15"/>
      <c r="T55" s="15"/>
      <c r="U55" s="20"/>
      <c r="V55" s="8" t="str">
        <f>IF(V$3="","",V$3)</f>
        <v/>
      </c>
      <c r="W55" s="15"/>
      <c r="X55" s="15"/>
      <c r="Y55" s="15"/>
      <c r="Z55" s="20"/>
      <c r="AA55" s="8" t="s">
        <v>2</v>
      </c>
      <c r="AB55" s="15"/>
      <c r="AC55" s="15"/>
      <c r="AD55" s="15"/>
      <c r="AE55" s="197" t="str">
        <f>IF(AE$3="","",AE$3)</f>
        <v/>
      </c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 t="str">
        <f>IF(AQ$3="","",AQ$3)</f>
        <v/>
      </c>
      <c r="AR55" s="201"/>
      <c r="AS55" s="211"/>
      <c r="AT55" s="20" t="s">
        <v>27</v>
      </c>
      <c r="AU55" s="159"/>
      <c r="AV55" s="5"/>
      <c r="AX55" s="6">
        <v>51</v>
      </c>
      <c r="AY55" s="215">
        <v>0.6</v>
      </c>
      <c r="AZ55" s="168"/>
      <c r="BB55" s="2"/>
      <c r="BC55" s="2"/>
      <c r="BD55" s="2"/>
      <c r="BE55" s="178">
        <v>0.52</v>
      </c>
      <c r="BF55" s="4">
        <v>1231</v>
      </c>
      <c r="BG55" s="4">
        <v>169</v>
      </c>
      <c r="BH55" s="4">
        <v>61</v>
      </c>
      <c r="BI55" s="4">
        <v>26</v>
      </c>
      <c r="BJ55" s="4">
        <v>7</v>
      </c>
      <c r="BK55" s="4">
        <v>3</v>
      </c>
      <c r="BL55" s="5">
        <v>0</v>
      </c>
      <c r="BM55" s="5">
        <v>0</v>
      </c>
      <c r="BN55" s="5">
        <v>0</v>
      </c>
      <c r="BO55" s="5">
        <v>0</v>
      </c>
    </row>
    <row r="56" spans="1:67" s="5" customFormat="1" ht="15" customHeight="1">
      <c r="A56" s="9"/>
      <c r="B56" s="16"/>
      <c r="C56" s="21"/>
      <c r="D56" s="9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/>
      <c r="P56" s="9"/>
      <c r="Q56" s="16"/>
      <c r="R56" s="16"/>
      <c r="S56" s="16"/>
      <c r="T56" s="16"/>
      <c r="U56" s="21"/>
      <c r="V56" s="9"/>
      <c r="W56" s="16"/>
      <c r="X56" s="16"/>
      <c r="Y56" s="16"/>
      <c r="Z56" s="21"/>
      <c r="AA56" s="9"/>
      <c r="AB56" s="16"/>
      <c r="AC56" s="16"/>
      <c r="AD56" s="16"/>
      <c r="AE56" s="198" t="str">
        <f>IF(AE$4="","",AE$4)</f>
        <v/>
      </c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 t="s">
        <v>58</v>
      </c>
      <c r="AQ56" s="202" t="str">
        <f>IF(AQ$4="","",AQ$4)</f>
        <v/>
      </c>
      <c r="AR56" s="202"/>
      <c r="AS56" s="212"/>
      <c r="AT56" s="21"/>
      <c r="AU56" s="120"/>
      <c r="AV56" s="5"/>
      <c r="AX56" s="5">
        <v>52</v>
      </c>
      <c r="AY56" s="215">
        <v>0.6</v>
      </c>
      <c r="AZ56" s="168"/>
      <c r="BB56" s="2"/>
      <c r="BC56" s="2"/>
      <c r="BD56" s="2"/>
      <c r="BE56" s="178">
        <v>0.53</v>
      </c>
      <c r="BF56" s="4">
        <v>1303</v>
      </c>
      <c r="BG56" s="4">
        <v>178</v>
      </c>
      <c r="BH56" s="4">
        <v>64</v>
      </c>
      <c r="BI56" s="4">
        <v>28</v>
      </c>
      <c r="BJ56" s="4">
        <v>7</v>
      </c>
      <c r="BK56" s="4">
        <v>3</v>
      </c>
      <c r="BL56" s="5">
        <v>0</v>
      </c>
      <c r="BM56" s="5">
        <v>0</v>
      </c>
      <c r="BN56" s="5">
        <v>0</v>
      </c>
      <c r="BO56" s="5">
        <v>0</v>
      </c>
    </row>
    <row r="57" spans="1:67" s="6" customFormat="1" ht="12.75" customHeight="1">
      <c r="A57" s="8" t="s">
        <v>37</v>
      </c>
      <c r="B57" s="15"/>
      <c r="C57" s="20"/>
      <c r="D57" s="29" t="s">
        <v>9</v>
      </c>
      <c r="E57" s="39"/>
      <c r="F57" s="47"/>
      <c r="G57" s="29" t="s">
        <v>12</v>
      </c>
      <c r="H57" s="39"/>
      <c r="I57" s="47"/>
      <c r="J57" s="29" t="s">
        <v>64</v>
      </c>
      <c r="K57" s="39"/>
      <c r="L57" s="47"/>
      <c r="M57" s="29" t="s">
        <v>16</v>
      </c>
      <c r="N57" s="39"/>
      <c r="O57" s="47"/>
      <c r="P57" s="33" t="s">
        <v>14</v>
      </c>
      <c r="Q57" s="190"/>
      <c r="R57" s="163"/>
      <c r="S57" s="8" t="s">
        <v>44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20"/>
      <c r="AP57" s="207" t="s">
        <v>25</v>
      </c>
      <c r="AQ57" s="207" t="s">
        <v>10</v>
      </c>
      <c r="AR57" s="207" t="s">
        <v>15</v>
      </c>
      <c r="AS57" s="207" t="s">
        <v>6</v>
      </c>
      <c r="AT57" s="119" t="s">
        <v>33</v>
      </c>
      <c r="AU57" s="119" t="s">
        <v>34</v>
      </c>
      <c r="AV57" s="6"/>
      <c r="AX57" s="6">
        <v>53</v>
      </c>
      <c r="AY57" s="215">
        <v>0.6</v>
      </c>
      <c r="AZ57" s="168"/>
      <c r="BB57" s="173"/>
      <c r="BC57" s="173"/>
      <c r="BD57" s="173"/>
      <c r="BE57" s="178">
        <v>0.54</v>
      </c>
      <c r="BF57" s="4">
        <v>1378</v>
      </c>
      <c r="BG57" s="4">
        <v>188</v>
      </c>
      <c r="BH57" s="4">
        <v>68</v>
      </c>
      <c r="BI57" s="4">
        <v>29</v>
      </c>
      <c r="BJ57" s="4">
        <v>8</v>
      </c>
      <c r="BK57" s="4">
        <v>3</v>
      </c>
      <c r="BL57" s="5">
        <v>0</v>
      </c>
      <c r="BM57" s="5">
        <v>0</v>
      </c>
      <c r="BN57" s="5">
        <v>0</v>
      </c>
      <c r="BO57" s="5">
        <v>0</v>
      </c>
    </row>
    <row r="58" spans="1:67" s="5" customFormat="1" ht="12.75" customHeight="1">
      <c r="A58" s="9"/>
      <c r="B58" s="16"/>
      <c r="C58" s="21"/>
      <c r="D58" s="9" t="s">
        <v>22</v>
      </c>
      <c r="E58" s="16"/>
      <c r="F58" s="21"/>
      <c r="G58" s="9"/>
      <c r="H58" s="16"/>
      <c r="I58" s="21"/>
      <c r="J58" s="9" t="s">
        <v>65</v>
      </c>
      <c r="K58" s="16"/>
      <c r="L58" s="21"/>
      <c r="M58" s="9" t="s">
        <v>20</v>
      </c>
      <c r="N58" s="16"/>
      <c r="O58" s="21"/>
      <c r="P58" s="9" t="s">
        <v>5</v>
      </c>
      <c r="Q58" s="16"/>
      <c r="R58" s="21"/>
      <c r="S58" s="9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21"/>
      <c r="AP58" s="120" t="s">
        <v>29</v>
      </c>
      <c r="AQ58" s="120" t="s">
        <v>31</v>
      </c>
      <c r="AR58" s="120" t="s">
        <v>32</v>
      </c>
      <c r="AS58" s="120" t="s">
        <v>29</v>
      </c>
      <c r="AT58" s="120" t="s">
        <v>32</v>
      </c>
      <c r="AU58" s="120" t="s">
        <v>35</v>
      </c>
      <c r="AV58" s="5"/>
      <c r="AX58" s="5">
        <v>54</v>
      </c>
      <c r="AY58" s="215">
        <v>0.6</v>
      </c>
      <c r="AZ58" s="5"/>
      <c r="BB58" s="2"/>
      <c r="BC58" s="5"/>
      <c r="BD58" s="2"/>
      <c r="BE58" s="178">
        <v>0.55000000000000004</v>
      </c>
      <c r="BF58" s="177">
        <v>1378</v>
      </c>
      <c r="BG58" s="177">
        <v>188</v>
      </c>
      <c r="BH58" s="177">
        <v>68</v>
      </c>
      <c r="BI58" s="177">
        <v>29</v>
      </c>
      <c r="BJ58" s="177">
        <v>8</v>
      </c>
      <c r="BK58" s="177">
        <v>3</v>
      </c>
      <c r="BL58" s="5">
        <v>0</v>
      </c>
      <c r="BM58" s="5">
        <v>0</v>
      </c>
      <c r="BN58" s="5">
        <v>0</v>
      </c>
      <c r="BO58" s="5">
        <v>0</v>
      </c>
    </row>
    <row r="59" spans="1:67" ht="11.1" customHeight="1">
      <c r="A59" s="10"/>
      <c r="B59" s="15" t="s">
        <v>26</v>
      </c>
      <c r="C59" s="22"/>
      <c r="D59" s="30"/>
      <c r="E59" s="40"/>
      <c r="F59" s="48"/>
      <c r="G59" s="30"/>
      <c r="H59" s="40"/>
      <c r="I59" s="48"/>
      <c r="J59" s="53" t="str">
        <f>IF(G59="","",DGET(AX$4:AY$104,"同時使用率",AZ59:AZ60))</f>
        <v/>
      </c>
      <c r="K59" s="55"/>
      <c r="L59" s="57"/>
      <c r="M59" s="59" t="str">
        <f>IF(J59="","",IF(D59*J59&lt;3,ROUND(D59*J59,2),IF(D59*J59&lt;10,ROUND(D59*J59,1),IF(D59*J59&lt;30,ROUND(D59*J59,0),ROUND(D59*J59,-1)))))</f>
        <v/>
      </c>
      <c r="N59" s="61"/>
      <c r="O59" s="65"/>
      <c r="P59" s="30"/>
      <c r="Q59" s="40"/>
      <c r="R59" s="48"/>
      <c r="S59" s="89"/>
      <c r="T59" s="95"/>
      <c r="U59" s="103" t="str">
        <f t="shared" ref="U59:U96" si="7">IF(V59&gt;0,"+"," ")</f>
        <v xml:space="preserve"> </v>
      </c>
      <c r="V59" s="95"/>
      <c r="W59" s="95"/>
      <c r="X59" s="103" t="str">
        <f t="shared" ref="X59:X96" si="8">IF(Y59&gt;0,"+"," ")</f>
        <v xml:space="preserve"> </v>
      </c>
      <c r="Y59" s="95"/>
      <c r="Z59" s="95"/>
      <c r="AA59" s="103" t="str">
        <f t="shared" ref="AA59:AA96" si="9">IF(AB59&gt;0,"+"," ")</f>
        <v xml:space="preserve"> </v>
      </c>
      <c r="AB59" s="95"/>
      <c r="AC59" s="95"/>
      <c r="AD59" s="103" t="str">
        <f t="shared" ref="AD59:AD96" si="10">IF(AE59&gt;0,"+"," ")</f>
        <v xml:space="preserve"> </v>
      </c>
      <c r="AE59" s="95"/>
      <c r="AF59" s="95"/>
      <c r="AG59" s="103" t="str">
        <f t="shared" ref="AG59:AG96" si="11">IF(AH59&gt;0,"+"," ")</f>
        <v xml:space="preserve"> </v>
      </c>
      <c r="AH59" s="95"/>
      <c r="AI59" s="95"/>
      <c r="AJ59" s="103" t="str">
        <f t="shared" ref="AJ59:AJ96" si="12">IF(AK59&gt;0,"+"," ")</f>
        <v xml:space="preserve"> </v>
      </c>
      <c r="AK59" s="95"/>
      <c r="AL59" s="95"/>
      <c r="AM59" s="103" t="str">
        <f t="shared" ref="AM59:AM96" si="13">IF(AN59&gt;0,"+"," ")</f>
        <v xml:space="preserve"> </v>
      </c>
      <c r="AN59" s="95"/>
      <c r="AO59" s="95"/>
      <c r="AP59" s="121" t="str">
        <f>IF(SUM(S59:AO60)=0,"",SUM(S59:AO60))</f>
        <v/>
      </c>
      <c r="AQ59" s="119" t="str">
        <f>IF(P59="","",DGET(BE$4:BO$400,BC60,BB59:BB60))</f>
        <v/>
      </c>
      <c r="AR59" s="142" t="str">
        <f>IF(AP59="","",ROUND(AP59*AQ59/1000,2))</f>
        <v/>
      </c>
      <c r="AS59" s="148"/>
      <c r="AT59" s="142" t="str">
        <f>IF(AR59="","",ROUND(AR59+AS59,2))</f>
        <v/>
      </c>
      <c r="AU59" s="161"/>
      <c r="AV59" s="1" t="str">
        <f>IF(AU59="○",AT59,"")</f>
        <v/>
      </c>
      <c r="AX59" s="6">
        <v>55</v>
      </c>
      <c r="AY59" s="215">
        <v>0.6</v>
      </c>
      <c r="AZ59" s="168" t="s">
        <v>12</v>
      </c>
      <c r="BB59" s="2" t="s">
        <v>53</v>
      </c>
      <c r="BC59" s="2" t="s">
        <v>18</v>
      </c>
      <c r="BE59" s="178">
        <v>0.56000000000000005</v>
      </c>
      <c r="BF59" s="4">
        <v>1454</v>
      </c>
      <c r="BG59" s="4">
        <v>199</v>
      </c>
      <c r="BH59" s="4">
        <v>71</v>
      </c>
      <c r="BI59" s="4">
        <v>31</v>
      </c>
      <c r="BJ59" s="4">
        <v>8</v>
      </c>
      <c r="BK59" s="4">
        <v>3</v>
      </c>
      <c r="BL59" s="5">
        <v>0</v>
      </c>
      <c r="BM59" s="5">
        <v>0</v>
      </c>
      <c r="BN59" s="5">
        <v>0</v>
      </c>
      <c r="BO59" s="5">
        <v>0</v>
      </c>
    </row>
    <row r="60" spans="1:67" ht="11.1" customHeight="1">
      <c r="A60" s="11"/>
      <c r="B60" s="16"/>
      <c r="C60" s="23"/>
      <c r="D60" s="31"/>
      <c r="E60" s="41"/>
      <c r="F60" s="49"/>
      <c r="G60" s="31"/>
      <c r="H60" s="41"/>
      <c r="I60" s="49"/>
      <c r="J60" s="54"/>
      <c r="K60" s="56"/>
      <c r="L60" s="58"/>
      <c r="M60" s="60"/>
      <c r="N60" s="62"/>
      <c r="O60" s="66"/>
      <c r="P60" s="31"/>
      <c r="Q60" s="41"/>
      <c r="R60" s="49"/>
      <c r="S60" s="90"/>
      <c r="T60" s="96"/>
      <c r="U60" s="104" t="str">
        <f t="shared" si="7"/>
        <v xml:space="preserve"> </v>
      </c>
      <c r="V60" s="96"/>
      <c r="W60" s="96"/>
      <c r="X60" s="104" t="str">
        <f t="shared" si="8"/>
        <v xml:space="preserve"> </v>
      </c>
      <c r="Y60" s="96"/>
      <c r="Z60" s="96"/>
      <c r="AA60" s="104" t="str">
        <f t="shared" si="9"/>
        <v xml:space="preserve"> </v>
      </c>
      <c r="AB60" s="96"/>
      <c r="AC60" s="96"/>
      <c r="AD60" s="104" t="str">
        <f t="shared" si="10"/>
        <v xml:space="preserve"> </v>
      </c>
      <c r="AE60" s="96"/>
      <c r="AF60" s="96"/>
      <c r="AG60" s="104" t="str">
        <f t="shared" si="11"/>
        <v xml:space="preserve"> </v>
      </c>
      <c r="AH60" s="96"/>
      <c r="AI60" s="96"/>
      <c r="AJ60" s="104" t="str">
        <f t="shared" si="12"/>
        <v xml:space="preserve"> </v>
      </c>
      <c r="AK60" s="96"/>
      <c r="AL60" s="96"/>
      <c r="AM60" s="104" t="str">
        <f t="shared" si="13"/>
        <v xml:space="preserve"> </v>
      </c>
      <c r="AN60" s="96"/>
      <c r="AO60" s="96"/>
      <c r="AP60" s="122"/>
      <c r="AQ60" s="122"/>
      <c r="AR60" s="143"/>
      <c r="AS60" s="149"/>
      <c r="AT60" s="143"/>
      <c r="AU60" s="162"/>
      <c r="AX60" s="5">
        <v>56</v>
      </c>
      <c r="AY60" s="215">
        <v>0.6</v>
      </c>
      <c r="AZ60" s="1">
        <f>G59</f>
        <v>0</v>
      </c>
      <c r="BB60" s="174" t="str">
        <f>M59</f>
        <v/>
      </c>
      <c r="BC60" s="2" t="str">
        <f>IF(P59="","",IF(P59=32,"φ30","φ"&amp;P59))</f>
        <v/>
      </c>
      <c r="BE60" s="178">
        <v>0.56999999999999995</v>
      </c>
      <c r="BF60" s="4">
        <v>1454</v>
      </c>
      <c r="BG60" s="4">
        <v>199</v>
      </c>
      <c r="BH60" s="4">
        <v>71</v>
      </c>
      <c r="BI60" s="4">
        <v>31</v>
      </c>
      <c r="BJ60" s="4">
        <v>8</v>
      </c>
      <c r="BK60" s="4">
        <v>3</v>
      </c>
      <c r="BL60" s="5">
        <v>0</v>
      </c>
      <c r="BM60" s="5">
        <v>0</v>
      </c>
      <c r="BN60" s="5">
        <v>0</v>
      </c>
      <c r="BO60" s="5">
        <v>0</v>
      </c>
    </row>
    <row r="61" spans="1:67" ht="11.1" customHeight="1">
      <c r="A61" s="10"/>
      <c r="B61" s="15" t="s">
        <v>26</v>
      </c>
      <c r="C61" s="22"/>
      <c r="D61" s="30"/>
      <c r="E61" s="40"/>
      <c r="F61" s="48"/>
      <c r="G61" s="30"/>
      <c r="H61" s="40"/>
      <c r="I61" s="48"/>
      <c r="J61" s="53" t="str">
        <f>IF(G61="","",DGET(AX$4:AY$104,"同時使用率",AZ61:AZ62))</f>
        <v/>
      </c>
      <c r="K61" s="55"/>
      <c r="L61" s="57"/>
      <c r="M61" s="59" t="str">
        <f>IF(J61="","",IF(D61*J61&lt;3,ROUND(D61*J61,2),IF(D61*J61&lt;10,ROUND(D61*J61,1),IF(D61*J61&lt;30,ROUND(D61*J61,0),ROUND(D61*J61,-1)))))</f>
        <v/>
      </c>
      <c r="N61" s="61"/>
      <c r="O61" s="65"/>
      <c r="P61" s="30"/>
      <c r="Q61" s="40"/>
      <c r="R61" s="48"/>
      <c r="S61" s="89"/>
      <c r="T61" s="95"/>
      <c r="U61" s="103" t="str">
        <f t="shared" si="7"/>
        <v xml:space="preserve"> </v>
      </c>
      <c r="V61" s="109"/>
      <c r="W61" s="109"/>
      <c r="X61" s="103" t="str">
        <f t="shared" si="8"/>
        <v xml:space="preserve"> </v>
      </c>
      <c r="Y61" s="109"/>
      <c r="Z61" s="109"/>
      <c r="AA61" s="103" t="str">
        <f t="shared" si="9"/>
        <v xml:space="preserve"> </v>
      </c>
      <c r="AB61" s="109"/>
      <c r="AC61" s="109"/>
      <c r="AD61" s="103" t="str">
        <f t="shared" si="10"/>
        <v xml:space="preserve"> </v>
      </c>
      <c r="AE61" s="109"/>
      <c r="AF61" s="109"/>
      <c r="AG61" s="103" t="str">
        <f t="shared" si="11"/>
        <v xml:space="preserve"> </v>
      </c>
      <c r="AH61" s="109"/>
      <c r="AI61" s="109"/>
      <c r="AJ61" s="103" t="str">
        <f t="shared" si="12"/>
        <v xml:space="preserve"> </v>
      </c>
      <c r="AK61" s="109"/>
      <c r="AL61" s="109"/>
      <c r="AM61" s="103" t="str">
        <f t="shared" si="13"/>
        <v xml:space="preserve"> </v>
      </c>
      <c r="AN61" s="109"/>
      <c r="AO61" s="109"/>
      <c r="AP61" s="121" t="str">
        <f>IF(SUM(S61:AO62)=0,"",SUM(S61:AO62))</f>
        <v/>
      </c>
      <c r="AQ61" s="119" t="str">
        <f>IF(P61="","",DGET(BE$4:BO$400,BC62,BB61:BB62))</f>
        <v/>
      </c>
      <c r="AR61" s="142" t="str">
        <f>IF(AP61="","",ROUND(AP61*AQ61/1000,2))</f>
        <v/>
      </c>
      <c r="AS61" s="148"/>
      <c r="AT61" s="142" t="str">
        <f>IF(AR61="","",ROUND(AR61+AS61,2))</f>
        <v/>
      </c>
      <c r="AU61" s="161"/>
      <c r="AV61" s="1" t="str">
        <f>IF(AU61="○",AT61,"")</f>
        <v/>
      </c>
      <c r="AX61" s="6">
        <v>57</v>
      </c>
      <c r="AY61" s="215">
        <v>0.6</v>
      </c>
      <c r="AZ61" s="168" t="s">
        <v>12</v>
      </c>
      <c r="BB61" s="2" t="s">
        <v>53</v>
      </c>
      <c r="BC61" s="2" t="s">
        <v>18</v>
      </c>
      <c r="BE61" s="178">
        <v>0.57999999999999996</v>
      </c>
      <c r="BF61" s="4">
        <v>1533</v>
      </c>
      <c r="BG61" s="4">
        <v>209</v>
      </c>
      <c r="BH61" s="4">
        <v>75</v>
      </c>
      <c r="BI61" s="4">
        <v>33</v>
      </c>
      <c r="BJ61" s="4">
        <v>9</v>
      </c>
      <c r="BK61" s="4">
        <v>3</v>
      </c>
      <c r="BL61" s="5">
        <v>0</v>
      </c>
      <c r="BM61" s="5">
        <v>0</v>
      </c>
      <c r="BN61" s="5">
        <v>0</v>
      </c>
      <c r="BO61" s="5">
        <v>0</v>
      </c>
    </row>
    <row r="62" spans="1:67" ht="11.1" customHeight="1">
      <c r="A62" s="11"/>
      <c r="B62" s="16"/>
      <c r="C62" s="23"/>
      <c r="D62" s="31"/>
      <c r="E62" s="41"/>
      <c r="F62" s="49"/>
      <c r="G62" s="31"/>
      <c r="H62" s="41"/>
      <c r="I62" s="49"/>
      <c r="J62" s="54"/>
      <c r="K62" s="56"/>
      <c r="L62" s="58"/>
      <c r="M62" s="60"/>
      <c r="N62" s="62"/>
      <c r="O62" s="66"/>
      <c r="P62" s="31"/>
      <c r="Q62" s="41"/>
      <c r="R62" s="49"/>
      <c r="S62" s="90"/>
      <c r="T62" s="97"/>
      <c r="U62" s="104" t="str">
        <f t="shared" si="7"/>
        <v xml:space="preserve"> </v>
      </c>
      <c r="V62" s="96"/>
      <c r="W62" s="96"/>
      <c r="X62" s="104" t="str">
        <f t="shared" si="8"/>
        <v xml:space="preserve"> </v>
      </c>
      <c r="Y62" s="96"/>
      <c r="Z62" s="96"/>
      <c r="AA62" s="104" t="str">
        <f t="shared" si="9"/>
        <v xml:space="preserve"> </v>
      </c>
      <c r="AB62" s="96"/>
      <c r="AC62" s="96"/>
      <c r="AD62" s="104" t="str">
        <f t="shared" si="10"/>
        <v xml:space="preserve"> </v>
      </c>
      <c r="AE62" s="96"/>
      <c r="AF62" s="96"/>
      <c r="AG62" s="104" t="str">
        <f t="shared" si="11"/>
        <v xml:space="preserve"> </v>
      </c>
      <c r="AH62" s="96"/>
      <c r="AI62" s="96"/>
      <c r="AJ62" s="104" t="str">
        <f t="shared" si="12"/>
        <v xml:space="preserve"> </v>
      </c>
      <c r="AK62" s="96"/>
      <c r="AL62" s="96"/>
      <c r="AM62" s="104" t="str">
        <f t="shared" si="13"/>
        <v xml:space="preserve"> </v>
      </c>
      <c r="AN62" s="96"/>
      <c r="AO62" s="96"/>
      <c r="AP62" s="122"/>
      <c r="AQ62" s="122"/>
      <c r="AR62" s="143"/>
      <c r="AS62" s="149"/>
      <c r="AT62" s="143"/>
      <c r="AU62" s="162"/>
      <c r="AX62" s="5">
        <v>58</v>
      </c>
      <c r="AY62" s="215">
        <v>0.6</v>
      </c>
      <c r="AZ62" s="1">
        <f>G61</f>
        <v>0</v>
      </c>
      <c r="BB62" s="174" t="str">
        <f>M61</f>
        <v/>
      </c>
      <c r="BC62" s="2" t="str">
        <f>IF(P61="","",IF(P61=32,"φ30","φ"&amp;P61))</f>
        <v/>
      </c>
      <c r="BE62" s="178">
        <v>0.59</v>
      </c>
      <c r="BF62" s="4">
        <v>1613</v>
      </c>
      <c r="BG62" s="4">
        <v>220</v>
      </c>
      <c r="BH62" s="4">
        <v>79</v>
      </c>
      <c r="BI62" s="4">
        <v>34</v>
      </c>
      <c r="BJ62" s="4">
        <v>9</v>
      </c>
      <c r="BK62" s="4">
        <v>3</v>
      </c>
      <c r="BL62" s="5">
        <v>0</v>
      </c>
      <c r="BM62" s="5">
        <v>0</v>
      </c>
      <c r="BN62" s="5">
        <v>0</v>
      </c>
      <c r="BO62" s="5">
        <v>0</v>
      </c>
    </row>
    <row r="63" spans="1:67" ht="11.1" customHeight="1">
      <c r="A63" s="10"/>
      <c r="B63" s="15" t="s">
        <v>26</v>
      </c>
      <c r="C63" s="22"/>
      <c r="D63" s="30"/>
      <c r="E63" s="40"/>
      <c r="F63" s="48"/>
      <c r="G63" s="30"/>
      <c r="H63" s="40"/>
      <c r="I63" s="48"/>
      <c r="J63" s="53" t="str">
        <f>IF(G63="","",DGET(AX$4:AY$104,"同時使用率",AZ63:AZ64))</f>
        <v/>
      </c>
      <c r="K63" s="55"/>
      <c r="L63" s="57"/>
      <c r="M63" s="59" t="str">
        <f>IF(J63="","",IF(D63*J63&lt;3,ROUND(D63*J63,2),IF(D63*J63&lt;10,ROUND(D63*J63,1),IF(D63*J63&lt;30,ROUND(D63*J63,0),ROUND(D63*J63,-1)))))</f>
        <v/>
      </c>
      <c r="N63" s="61"/>
      <c r="O63" s="65"/>
      <c r="P63" s="30"/>
      <c r="Q63" s="40"/>
      <c r="R63" s="48"/>
      <c r="S63" s="89"/>
      <c r="T63" s="95"/>
      <c r="U63" s="103" t="str">
        <f t="shared" si="7"/>
        <v xml:space="preserve"> </v>
      </c>
      <c r="V63" s="95"/>
      <c r="W63" s="95"/>
      <c r="X63" s="103" t="str">
        <f t="shared" si="8"/>
        <v xml:space="preserve"> </v>
      </c>
      <c r="Y63" s="95"/>
      <c r="Z63" s="95"/>
      <c r="AA63" s="103" t="str">
        <f t="shared" si="9"/>
        <v xml:space="preserve"> </v>
      </c>
      <c r="AB63" s="95"/>
      <c r="AC63" s="95"/>
      <c r="AD63" s="103" t="str">
        <f t="shared" si="10"/>
        <v xml:space="preserve"> </v>
      </c>
      <c r="AE63" s="95"/>
      <c r="AF63" s="95"/>
      <c r="AG63" s="103" t="str">
        <f t="shared" si="11"/>
        <v xml:space="preserve"> </v>
      </c>
      <c r="AH63" s="95"/>
      <c r="AI63" s="95"/>
      <c r="AJ63" s="103" t="str">
        <f t="shared" si="12"/>
        <v xml:space="preserve"> </v>
      </c>
      <c r="AK63" s="95"/>
      <c r="AL63" s="95"/>
      <c r="AM63" s="103" t="str">
        <f t="shared" si="13"/>
        <v xml:space="preserve"> </v>
      </c>
      <c r="AN63" s="95"/>
      <c r="AO63" s="95"/>
      <c r="AP63" s="121" t="str">
        <f>IF(SUM(S63:AO64)=0,"",SUM(S63:AO64))</f>
        <v/>
      </c>
      <c r="AQ63" s="119" t="str">
        <f>IF(P63="","",DGET(BE$4:BO$400,BC64,BB63:BB64))</f>
        <v/>
      </c>
      <c r="AR63" s="142" t="str">
        <f>IF(AP63="","",ROUND(AP63*AQ63/1000,2))</f>
        <v/>
      </c>
      <c r="AS63" s="148"/>
      <c r="AT63" s="142" t="str">
        <f>IF(AR63="","",ROUND(AR63+AS63,2))</f>
        <v/>
      </c>
      <c r="AU63" s="161"/>
      <c r="AV63" s="1" t="str">
        <f>IF(AU63="○",AT63,"")</f>
        <v/>
      </c>
      <c r="AX63" s="6">
        <v>59</v>
      </c>
      <c r="AY63" s="215">
        <v>0.6</v>
      </c>
      <c r="AZ63" s="168" t="s">
        <v>12</v>
      </c>
      <c r="BB63" s="2" t="s">
        <v>53</v>
      </c>
      <c r="BC63" s="2" t="s">
        <v>18</v>
      </c>
      <c r="BE63" s="178">
        <v>0.6</v>
      </c>
      <c r="BF63" s="4">
        <v>1613</v>
      </c>
      <c r="BG63" s="4">
        <v>220</v>
      </c>
      <c r="BH63" s="4">
        <v>79</v>
      </c>
      <c r="BI63" s="4">
        <v>34</v>
      </c>
      <c r="BJ63" s="4">
        <v>9</v>
      </c>
      <c r="BK63" s="4">
        <v>3</v>
      </c>
      <c r="BL63" s="5">
        <v>0</v>
      </c>
      <c r="BM63" s="5">
        <v>0</v>
      </c>
      <c r="BN63" s="5">
        <v>0</v>
      </c>
      <c r="BO63" s="5">
        <v>0</v>
      </c>
    </row>
    <row r="64" spans="1:67" ht="11.1" customHeight="1">
      <c r="A64" s="11"/>
      <c r="B64" s="16"/>
      <c r="C64" s="23"/>
      <c r="D64" s="31"/>
      <c r="E64" s="41"/>
      <c r="F64" s="49"/>
      <c r="G64" s="31"/>
      <c r="H64" s="41"/>
      <c r="I64" s="49"/>
      <c r="J64" s="54"/>
      <c r="K64" s="56"/>
      <c r="L64" s="58"/>
      <c r="M64" s="60"/>
      <c r="N64" s="62"/>
      <c r="O64" s="66"/>
      <c r="P64" s="31"/>
      <c r="Q64" s="41"/>
      <c r="R64" s="49"/>
      <c r="S64" s="90"/>
      <c r="T64" s="96"/>
      <c r="U64" s="104" t="str">
        <f t="shared" si="7"/>
        <v xml:space="preserve"> </v>
      </c>
      <c r="V64" s="96"/>
      <c r="W64" s="96"/>
      <c r="X64" s="104" t="str">
        <f t="shared" si="8"/>
        <v xml:space="preserve"> </v>
      </c>
      <c r="Y64" s="96"/>
      <c r="Z64" s="96"/>
      <c r="AA64" s="104" t="str">
        <f t="shared" si="9"/>
        <v xml:space="preserve"> </v>
      </c>
      <c r="AB64" s="96"/>
      <c r="AC64" s="96"/>
      <c r="AD64" s="104" t="str">
        <f t="shared" si="10"/>
        <v xml:space="preserve"> </v>
      </c>
      <c r="AE64" s="96"/>
      <c r="AF64" s="96"/>
      <c r="AG64" s="104" t="str">
        <f t="shared" si="11"/>
        <v xml:space="preserve"> </v>
      </c>
      <c r="AH64" s="96"/>
      <c r="AI64" s="96"/>
      <c r="AJ64" s="104" t="str">
        <f t="shared" si="12"/>
        <v xml:space="preserve"> </v>
      </c>
      <c r="AK64" s="96"/>
      <c r="AL64" s="96"/>
      <c r="AM64" s="104" t="str">
        <f t="shared" si="13"/>
        <v xml:space="preserve"> </v>
      </c>
      <c r="AN64" s="96"/>
      <c r="AO64" s="96"/>
      <c r="AP64" s="122"/>
      <c r="AQ64" s="122"/>
      <c r="AR64" s="143"/>
      <c r="AS64" s="149"/>
      <c r="AT64" s="143"/>
      <c r="AU64" s="162"/>
      <c r="AX64" s="5">
        <v>60</v>
      </c>
      <c r="AY64" s="215">
        <v>0.6</v>
      </c>
      <c r="AZ64" s="1">
        <f>G63</f>
        <v>0</v>
      </c>
      <c r="BB64" s="174" t="str">
        <f>M63</f>
        <v/>
      </c>
      <c r="BC64" s="2" t="str">
        <f>IF(P63="","",IF(P63=32,"φ30","φ"&amp;P63))</f>
        <v/>
      </c>
      <c r="BE64" s="178">
        <v>0.61</v>
      </c>
      <c r="BF64" s="4">
        <v>1695</v>
      </c>
      <c r="BG64" s="4">
        <v>231</v>
      </c>
      <c r="BH64" s="4">
        <v>83</v>
      </c>
      <c r="BI64" s="4">
        <v>36</v>
      </c>
      <c r="BJ64" s="4">
        <v>10</v>
      </c>
      <c r="BK64" s="4">
        <v>3</v>
      </c>
      <c r="BL64" s="5">
        <v>0</v>
      </c>
      <c r="BM64" s="5">
        <v>0</v>
      </c>
      <c r="BN64" s="5">
        <v>0</v>
      </c>
      <c r="BO64" s="5">
        <v>0</v>
      </c>
    </row>
    <row r="65" spans="1:67" ht="11.1" customHeight="1">
      <c r="A65" s="10"/>
      <c r="B65" s="15" t="s">
        <v>26</v>
      </c>
      <c r="C65" s="22"/>
      <c r="D65" s="30"/>
      <c r="E65" s="40"/>
      <c r="F65" s="48"/>
      <c r="G65" s="30"/>
      <c r="H65" s="40"/>
      <c r="I65" s="48"/>
      <c r="J65" s="53" t="str">
        <f>IF(G65="","",DGET(AX$4:AY$104,"同時使用率",AZ65:AZ66))</f>
        <v/>
      </c>
      <c r="K65" s="55"/>
      <c r="L65" s="57"/>
      <c r="M65" s="59" t="str">
        <f>IF(J65="","",IF(D65*J65&lt;3,ROUND(D65*J65,2),IF(D65*J65&lt;10,ROUND(D65*J65,1),IF(D65*J65&lt;30,ROUND(D65*J65,0),ROUND(D65*J65,-1)))))</f>
        <v/>
      </c>
      <c r="N65" s="61"/>
      <c r="O65" s="65"/>
      <c r="P65" s="30"/>
      <c r="Q65" s="40"/>
      <c r="R65" s="48"/>
      <c r="S65" s="89"/>
      <c r="T65" s="95"/>
      <c r="U65" s="103" t="str">
        <f t="shared" si="7"/>
        <v xml:space="preserve"> </v>
      </c>
      <c r="V65" s="95"/>
      <c r="W65" s="95"/>
      <c r="X65" s="103" t="str">
        <f t="shared" si="8"/>
        <v xml:space="preserve"> </v>
      </c>
      <c r="Y65" s="95"/>
      <c r="Z65" s="95"/>
      <c r="AA65" s="103" t="str">
        <f t="shared" si="9"/>
        <v xml:space="preserve"> </v>
      </c>
      <c r="AB65" s="95"/>
      <c r="AC65" s="95"/>
      <c r="AD65" s="103" t="str">
        <f t="shared" si="10"/>
        <v xml:space="preserve"> </v>
      </c>
      <c r="AE65" s="95"/>
      <c r="AF65" s="95"/>
      <c r="AG65" s="103" t="str">
        <f t="shared" si="11"/>
        <v xml:space="preserve"> </v>
      </c>
      <c r="AH65" s="95"/>
      <c r="AI65" s="95"/>
      <c r="AJ65" s="103" t="str">
        <f t="shared" si="12"/>
        <v xml:space="preserve"> </v>
      </c>
      <c r="AK65" s="95"/>
      <c r="AL65" s="95"/>
      <c r="AM65" s="103" t="str">
        <f t="shared" si="13"/>
        <v xml:space="preserve"> </v>
      </c>
      <c r="AN65" s="95"/>
      <c r="AO65" s="95"/>
      <c r="AP65" s="121" t="str">
        <f>IF(SUM(S65:AO66)=0,"",SUM(S65:AO66))</f>
        <v/>
      </c>
      <c r="AQ65" s="119" t="str">
        <f>IF(P65="","",DGET(BE$4:BO$400,BC66,BB65:BB66))</f>
        <v/>
      </c>
      <c r="AR65" s="142" t="str">
        <f>IF(AP65="","",ROUND(AP65*AQ65/1000,2))</f>
        <v/>
      </c>
      <c r="AS65" s="148"/>
      <c r="AT65" s="142" t="str">
        <f>IF(AR65="","",ROUND(AR65+AS65,2))</f>
        <v/>
      </c>
      <c r="AU65" s="161"/>
      <c r="AV65" s="1" t="str">
        <f>IF(AU65="○",AT65,"")</f>
        <v/>
      </c>
      <c r="AX65" s="6">
        <v>61</v>
      </c>
      <c r="AY65" s="215">
        <v>0.55000000000000004</v>
      </c>
      <c r="AZ65" s="168" t="s">
        <v>12</v>
      </c>
      <c r="BB65" s="2" t="s">
        <v>53</v>
      </c>
      <c r="BC65" s="2" t="s">
        <v>18</v>
      </c>
      <c r="BE65" s="178">
        <v>0.62</v>
      </c>
      <c r="BF65" s="4">
        <v>1695</v>
      </c>
      <c r="BG65" s="4">
        <v>231</v>
      </c>
      <c r="BH65" s="4">
        <v>83</v>
      </c>
      <c r="BI65" s="4">
        <v>36</v>
      </c>
      <c r="BJ65" s="4">
        <v>10</v>
      </c>
      <c r="BK65" s="4">
        <v>3</v>
      </c>
      <c r="BL65" s="5">
        <v>0</v>
      </c>
      <c r="BM65" s="5">
        <v>0</v>
      </c>
      <c r="BN65" s="5">
        <v>0</v>
      </c>
      <c r="BO65" s="5">
        <v>0</v>
      </c>
    </row>
    <row r="66" spans="1:67" ht="11.1" customHeight="1">
      <c r="A66" s="11"/>
      <c r="B66" s="16"/>
      <c r="C66" s="23"/>
      <c r="D66" s="31"/>
      <c r="E66" s="41"/>
      <c r="F66" s="49"/>
      <c r="G66" s="31"/>
      <c r="H66" s="41"/>
      <c r="I66" s="49"/>
      <c r="J66" s="54"/>
      <c r="K66" s="56"/>
      <c r="L66" s="58"/>
      <c r="M66" s="60"/>
      <c r="N66" s="62"/>
      <c r="O66" s="66"/>
      <c r="P66" s="31"/>
      <c r="Q66" s="41"/>
      <c r="R66" s="49"/>
      <c r="S66" s="90"/>
      <c r="T66" s="96"/>
      <c r="U66" s="104" t="str">
        <f t="shared" si="7"/>
        <v xml:space="preserve"> </v>
      </c>
      <c r="V66" s="96"/>
      <c r="W66" s="96"/>
      <c r="X66" s="104" t="str">
        <f t="shared" si="8"/>
        <v xml:space="preserve"> </v>
      </c>
      <c r="Y66" s="96"/>
      <c r="Z66" s="96"/>
      <c r="AA66" s="104" t="str">
        <f t="shared" si="9"/>
        <v xml:space="preserve"> </v>
      </c>
      <c r="AB66" s="96"/>
      <c r="AC66" s="96"/>
      <c r="AD66" s="104" t="str">
        <f t="shared" si="10"/>
        <v xml:space="preserve"> </v>
      </c>
      <c r="AE66" s="96"/>
      <c r="AF66" s="96"/>
      <c r="AG66" s="104" t="str">
        <f t="shared" si="11"/>
        <v xml:space="preserve"> </v>
      </c>
      <c r="AH66" s="96"/>
      <c r="AI66" s="96"/>
      <c r="AJ66" s="104" t="str">
        <f t="shared" si="12"/>
        <v xml:space="preserve"> </v>
      </c>
      <c r="AK66" s="96"/>
      <c r="AL66" s="96"/>
      <c r="AM66" s="104" t="str">
        <f t="shared" si="13"/>
        <v xml:space="preserve"> </v>
      </c>
      <c r="AN66" s="96"/>
      <c r="AO66" s="96"/>
      <c r="AP66" s="122"/>
      <c r="AQ66" s="122"/>
      <c r="AR66" s="143"/>
      <c r="AS66" s="149"/>
      <c r="AT66" s="143"/>
      <c r="AU66" s="162"/>
      <c r="AX66" s="5">
        <v>62</v>
      </c>
      <c r="AY66" s="215">
        <v>0.55000000000000004</v>
      </c>
      <c r="AZ66" s="1">
        <f>G65</f>
        <v>0</v>
      </c>
      <c r="BB66" s="174" t="str">
        <f>M65</f>
        <v/>
      </c>
      <c r="BC66" s="2" t="str">
        <f>IF(P65="","",IF(P65=32,"φ30","φ"&amp;P65))</f>
        <v/>
      </c>
      <c r="BE66" s="178">
        <v>0.63</v>
      </c>
      <c r="BF66" s="4">
        <v>1779</v>
      </c>
      <c r="BG66" s="4">
        <v>242</v>
      </c>
      <c r="BH66" s="4">
        <v>87</v>
      </c>
      <c r="BI66" s="4">
        <v>38</v>
      </c>
      <c r="BJ66" s="4">
        <v>10</v>
      </c>
      <c r="BK66" s="4">
        <v>4</v>
      </c>
      <c r="BL66" s="5">
        <v>0</v>
      </c>
      <c r="BM66" s="5">
        <v>0</v>
      </c>
      <c r="BN66" s="5">
        <v>0</v>
      </c>
      <c r="BO66" s="5">
        <v>0</v>
      </c>
    </row>
    <row r="67" spans="1:67" ht="11.1" customHeight="1">
      <c r="A67" s="10"/>
      <c r="B67" s="15" t="s">
        <v>26</v>
      </c>
      <c r="C67" s="22"/>
      <c r="D67" s="30"/>
      <c r="E67" s="40"/>
      <c r="F67" s="48"/>
      <c r="G67" s="30"/>
      <c r="H67" s="40"/>
      <c r="I67" s="48"/>
      <c r="J67" s="53" t="str">
        <f>IF(G67="","",DGET(AX$4:AY$104,"同時使用率",AZ67:AZ68))</f>
        <v/>
      </c>
      <c r="K67" s="55"/>
      <c r="L67" s="57"/>
      <c r="M67" s="59" t="str">
        <f>IF(J67="","",IF(D67*J67&lt;3,ROUND(D67*J67,2),IF(D67*J67&lt;10,ROUND(D67*J67,1),IF(D67*J67&lt;30,ROUND(D67*J67,0),ROUND(D67*J67,-1)))))</f>
        <v/>
      </c>
      <c r="N67" s="61"/>
      <c r="O67" s="65"/>
      <c r="P67" s="30"/>
      <c r="Q67" s="40"/>
      <c r="R67" s="48"/>
      <c r="S67" s="89"/>
      <c r="T67" s="95"/>
      <c r="U67" s="103" t="str">
        <f t="shared" si="7"/>
        <v xml:space="preserve"> </v>
      </c>
      <c r="V67" s="95"/>
      <c r="W67" s="95"/>
      <c r="X67" s="103" t="str">
        <f t="shared" si="8"/>
        <v xml:space="preserve"> </v>
      </c>
      <c r="Y67" s="95"/>
      <c r="Z67" s="95"/>
      <c r="AA67" s="103" t="str">
        <f t="shared" si="9"/>
        <v xml:space="preserve"> </v>
      </c>
      <c r="AB67" s="95"/>
      <c r="AC67" s="95"/>
      <c r="AD67" s="103" t="str">
        <f t="shared" si="10"/>
        <v xml:space="preserve"> </v>
      </c>
      <c r="AE67" s="95"/>
      <c r="AF67" s="95"/>
      <c r="AG67" s="103" t="str">
        <f t="shared" si="11"/>
        <v xml:space="preserve"> </v>
      </c>
      <c r="AH67" s="95"/>
      <c r="AI67" s="95"/>
      <c r="AJ67" s="103" t="str">
        <f t="shared" si="12"/>
        <v xml:space="preserve"> </v>
      </c>
      <c r="AK67" s="95"/>
      <c r="AL67" s="95"/>
      <c r="AM67" s="103" t="str">
        <f t="shared" si="13"/>
        <v xml:space="preserve"> </v>
      </c>
      <c r="AN67" s="95"/>
      <c r="AO67" s="95"/>
      <c r="AP67" s="121" t="str">
        <f>IF(SUM(S67:AO68)=0,"",SUM(S67:AO68))</f>
        <v/>
      </c>
      <c r="AQ67" s="119" t="str">
        <f>IF(P67="","",DGET(BE$4:BO$400,BC68,BB67:BB68))</f>
        <v/>
      </c>
      <c r="AR67" s="142" t="str">
        <f>IF(AP67="","",ROUND(AP67*AQ67/1000,2))</f>
        <v/>
      </c>
      <c r="AS67" s="148"/>
      <c r="AT67" s="142" t="str">
        <f>IF(AR67="","",ROUND(AR67+AS67,2))</f>
        <v/>
      </c>
      <c r="AU67" s="161"/>
      <c r="AV67" s="1" t="str">
        <f>IF(AU67="○",AT67,"")</f>
        <v/>
      </c>
      <c r="AX67" s="6">
        <v>63</v>
      </c>
      <c r="AY67" s="215">
        <v>0.55000000000000004</v>
      </c>
      <c r="AZ67" s="168" t="s">
        <v>12</v>
      </c>
      <c r="BB67" s="2" t="s">
        <v>53</v>
      </c>
      <c r="BC67" s="2" t="s">
        <v>18</v>
      </c>
      <c r="BE67" s="178">
        <v>0.64</v>
      </c>
      <c r="BF67" s="4">
        <v>1865</v>
      </c>
      <c r="BG67" s="4">
        <v>253</v>
      </c>
      <c r="BH67" s="4">
        <v>91</v>
      </c>
      <c r="BI67" s="4">
        <v>39</v>
      </c>
      <c r="BJ67" s="4">
        <v>10</v>
      </c>
      <c r="BK67" s="4">
        <v>4</v>
      </c>
      <c r="BL67" s="5">
        <v>0</v>
      </c>
      <c r="BM67" s="5">
        <v>0</v>
      </c>
      <c r="BN67" s="5">
        <v>0</v>
      </c>
      <c r="BO67" s="5">
        <v>0</v>
      </c>
    </row>
    <row r="68" spans="1:67" ht="11.1" customHeight="1">
      <c r="A68" s="11"/>
      <c r="B68" s="16"/>
      <c r="C68" s="23"/>
      <c r="D68" s="31"/>
      <c r="E68" s="41"/>
      <c r="F68" s="49"/>
      <c r="G68" s="31"/>
      <c r="H68" s="41"/>
      <c r="I68" s="49"/>
      <c r="J68" s="54"/>
      <c r="K68" s="56"/>
      <c r="L68" s="58"/>
      <c r="M68" s="60"/>
      <c r="N68" s="62"/>
      <c r="O68" s="66"/>
      <c r="P68" s="31"/>
      <c r="Q68" s="41"/>
      <c r="R68" s="49"/>
      <c r="S68" s="90"/>
      <c r="T68" s="96"/>
      <c r="U68" s="104" t="str">
        <f t="shared" si="7"/>
        <v xml:space="preserve"> </v>
      </c>
      <c r="V68" s="96"/>
      <c r="W68" s="96"/>
      <c r="X68" s="104" t="str">
        <f t="shared" si="8"/>
        <v xml:space="preserve"> </v>
      </c>
      <c r="Y68" s="96"/>
      <c r="Z68" s="96"/>
      <c r="AA68" s="104" t="str">
        <f t="shared" si="9"/>
        <v xml:space="preserve"> </v>
      </c>
      <c r="AB68" s="96"/>
      <c r="AC68" s="96"/>
      <c r="AD68" s="104" t="str">
        <f t="shared" si="10"/>
        <v xml:space="preserve"> </v>
      </c>
      <c r="AE68" s="96"/>
      <c r="AF68" s="96"/>
      <c r="AG68" s="104" t="str">
        <f t="shared" si="11"/>
        <v xml:space="preserve"> </v>
      </c>
      <c r="AH68" s="96"/>
      <c r="AI68" s="96"/>
      <c r="AJ68" s="104" t="str">
        <f t="shared" si="12"/>
        <v xml:space="preserve"> </v>
      </c>
      <c r="AK68" s="96"/>
      <c r="AL68" s="96"/>
      <c r="AM68" s="104" t="str">
        <f t="shared" si="13"/>
        <v xml:space="preserve"> </v>
      </c>
      <c r="AN68" s="96"/>
      <c r="AO68" s="96"/>
      <c r="AP68" s="122"/>
      <c r="AQ68" s="122"/>
      <c r="AR68" s="143"/>
      <c r="AS68" s="149"/>
      <c r="AT68" s="143"/>
      <c r="AU68" s="162"/>
      <c r="AX68" s="5">
        <v>64</v>
      </c>
      <c r="AY68" s="215">
        <v>0.55000000000000004</v>
      </c>
      <c r="AZ68" s="1">
        <f>G67</f>
        <v>0</v>
      </c>
      <c r="BB68" s="174" t="str">
        <f>M67</f>
        <v/>
      </c>
      <c r="BC68" s="2" t="str">
        <f>IF(P67="","",IF(P67=32,"φ30","φ"&amp;P67))</f>
        <v/>
      </c>
      <c r="BE68" s="178">
        <v>0.65</v>
      </c>
      <c r="BF68" s="4">
        <v>1865</v>
      </c>
      <c r="BG68" s="4">
        <v>253</v>
      </c>
      <c r="BH68" s="4">
        <v>91</v>
      </c>
      <c r="BI68" s="4">
        <v>39</v>
      </c>
      <c r="BJ68" s="4">
        <v>10</v>
      </c>
      <c r="BK68" s="4">
        <v>4</v>
      </c>
      <c r="BL68" s="5">
        <v>0</v>
      </c>
      <c r="BM68" s="5">
        <v>0</v>
      </c>
      <c r="BN68" s="5">
        <v>0</v>
      </c>
      <c r="BO68" s="5">
        <v>0</v>
      </c>
    </row>
    <row r="69" spans="1:67" ht="11.1" customHeight="1">
      <c r="A69" s="10"/>
      <c r="B69" s="15" t="s">
        <v>26</v>
      </c>
      <c r="C69" s="22"/>
      <c r="D69" s="30"/>
      <c r="E69" s="40"/>
      <c r="F69" s="48"/>
      <c r="G69" s="30"/>
      <c r="H69" s="40"/>
      <c r="I69" s="48"/>
      <c r="J69" s="53" t="str">
        <f>IF(G69="","",DGET(AX$4:AY$104,"同時使用率",AZ69:AZ70))</f>
        <v/>
      </c>
      <c r="K69" s="55"/>
      <c r="L69" s="57"/>
      <c r="M69" s="59" t="str">
        <f>IF(J69="","",IF(D69*J69&lt;3,ROUND(D69*J69,2),IF(D69*J69&lt;10,ROUND(D69*J69,1),IF(D69*J69&lt;30,ROUND(D69*J69,0),ROUND(D69*J69,-1)))))</f>
        <v/>
      </c>
      <c r="N69" s="61"/>
      <c r="O69" s="65"/>
      <c r="P69" s="30"/>
      <c r="Q69" s="40"/>
      <c r="R69" s="48"/>
      <c r="S69" s="89"/>
      <c r="T69" s="95"/>
      <c r="U69" s="103" t="str">
        <f t="shared" si="7"/>
        <v xml:space="preserve"> </v>
      </c>
      <c r="V69" s="95"/>
      <c r="W69" s="95"/>
      <c r="X69" s="103" t="str">
        <f t="shared" si="8"/>
        <v xml:space="preserve"> </v>
      </c>
      <c r="Y69" s="95"/>
      <c r="Z69" s="95"/>
      <c r="AA69" s="103" t="str">
        <f t="shared" si="9"/>
        <v xml:space="preserve"> </v>
      </c>
      <c r="AB69" s="95"/>
      <c r="AC69" s="95"/>
      <c r="AD69" s="103" t="str">
        <f t="shared" si="10"/>
        <v xml:space="preserve"> </v>
      </c>
      <c r="AE69" s="95"/>
      <c r="AF69" s="95"/>
      <c r="AG69" s="103" t="str">
        <f t="shared" si="11"/>
        <v xml:space="preserve"> </v>
      </c>
      <c r="AH69" s="95"/>
      <c r="AI69" s="95"/>
      <c r="AJ69" s="103" t="str">
        <f t="shared" si="12"/>
        <v xml:space="preserve"> </v>
      </c>
      <c r="AK69" s="95"/>
      <c r="AL69" s="95"/>
      <c r="AM69" s="103" t="str">
        <f t="shared" si="13"/>
        <v xml:space="preserve"> </v>
      </c>
      <c r="AN69" s="95"/>
      <c r="AO69" s="95"/>
      <c r="AP69" s="121" t="str">
        <f>IF(SUM(S69:AO70)=0,"",SUM(S69:AO70))</f>
        <v/>
      </c>
      <c r="AQ69" s="119" t="str">
        <f>IF(P69="","",DGET(BE$4:BO$400,BC70,BB69:BB70))</f>
        <v/>
      </c>
      <c r="AR69" s="142" t="str">
        <f>IF(AP69="","",ROUND(AP69*AQ69/1000,2))</f>
        <v/>
      </c>
      <c r="AS69" s="148"/>
      <c r="AT69" s="142" t="str">
        <f>IF(AR69="","",ROUND(AR69+AS69,2))</f>
        <v/>
      </c>
      <c r="AU69" s="161"/>
      <c r="AV69" s="1" t="str">
        <f>IF(AU69="○",AT69,"")</f>
        <v/>
      </c>
      <c r="AX69" s="6">
        <v>65</v>
      </c>
      <c r="AY69" s="215">
        <v>0.55000000000000004</v>
      </c>
      <c r="AZ69" s="168" t="s">
        <v>12</v>
      </c>
      <c r="BB69" s="2" t="s">
        <v>53</v>
      </c>
      <c r="BC69" s="2" t="s">
        <v>18</v>
      </c>
      <c r="BE69" s="178">
        <v>0.66</v>
      </c>
      <c r="BF69" s="4">
        <v>1953</v>
      </c>
      <c r="BG69" s="4">
        <v>265</v>
      </c>
      <c r="BH69" s="4">
        <v>95</v>
      </c>
      <c r="BI69" s="4">
        <v>41</v>
      </c>
      <c r="BJ69" s="4">
        <v>11</v>
      </c>
      <c r="BK69" s="4">
        <v>4</v>
      </c>
      <c r="BL69" s="5">
        <v>0</v>
      </c>
      <c r="BM69" s="5">
        <v>0</v>
      </c>
      <c r="BN69" s="5">
        <v>0</v>
      </c>
      <c r="BO69" s="5">
        <v>0</v>
      </c>
    </row>
    <row r="70" spans="1:67" ht="11.1" customHeight="1">
      <c r="A70" s="11"/>
      <c r="B70" s="16"/>
      <c r="C70" s="23"/>
      <c r="D70" s="31"/>
      <c r="E70" s="41"/>
      <c r="F70" s="49"/>
      <c r="G70" s="31"/>
      <c r="H70" s="41"/>
      <c r="I70" s="49"/>
      <c r="J70" s="54"/>
      <c r="K70" s="56"/>
      <c r="L70" s="58"/>
      <c r="M70" s="60"/>
      <c r="N70" s="62"/>
      <c r="O70" s="66"/>
      <c r="P70" s="31"/>
      <c r="Q70" s="41"/>
      <c r="R70" s="49"/>
      <c r="S70" s="90"/>
      <c r="T70" s="96"/>
      <c r="U70" s="104" t="str">
        <f t="shared" si="7"/>
        <v xml:space="preserve"> </v>
      </c>
      <c r="V70" s="96"/>
      <c r="W70" s="96"/>
      <c r="X70" s="104" t="str">
        <f t="shared" si="8"/>
        <v xml:space="preserve"> </v>
      </c>
      <c r="Y70" s="96"/>
      <c r="Z70" s="96"/>
      <c r="AA70" s="104" t="str">
        <f t="shared" si="9"/>
        <v xml:space="preserve"> </v>
      </c>
      <c r="AB70" s="96"/>
      <c r="AC70" s="96"/>
      <c r="AD70" s="104" t="str">
        <f t="shared" si="10"/>
        <v xml:space="preserve"> </v>
      </c>
      <c r="AE70" s="96"/>
      <c r="AF70" s="96"/>
      <c r="AG70" s="104" t="str">
        <f t="shared" si="11"/>
        <v xml:space="preserve"> </v>
      </c>
      <c r="AH70" s="96"/>
      <c r="AI70" s="96"/>
      <c r="AJ70" s="104" t="str">
        <f t="shared" si="12"/>
        <v xml:space="preserve"> </v>
      </c>
      <c r="AK70" s="96"/>
      <c r="AL70" s="96"/>
      <c r="AM70" s="104" t="str">
        <f t="shared" si="13"/>
        <v xml:space="preserve"> </v>
      </c>
      <c r="AN70" s="96"/>
      <c r="AO70" s="96"/>
      <c r="AP70" s="122"/>
      <c r="AQ70" s="122"/>
      <c r="AR70" s="143"/>
      <c r="AS70" s="149"/>
      <c r="AT70" s="143"/>
      <c r="AU70" s="162"/>
      <c r="AX70" s="5">
        <v>66</v>
      </c>
      <c r="AY70" s="215">
        <v>0.55000000000000004</v>
      </c>
      <c r="AZ70" s="1">
        <f>G69</f>
        <v>0</v>
      </c>
      <c r="BB70" s="174" t="str">
        <f>M69</f>
        <v/>
      </c>
      <c r="BC70" s="2" t="str">
        <f>IF(P69="","",IF(P69=32,"φ30","φ"&amp;P69))</f>
        <v/>
      </c>
      <c r="BE70" s="178">
        <v>0.67</v>
      </c>
      <c r="BF70" s="4">
        <v>1953</v>
      </c>
      <c r="BG70" s="4">
        <v>265</v>
      </c>
      <c r="BH70" s="4">
        <v>95</v>
      </c>
      <c r="BI70" s="4">
        <v>41</v>
      </c>
      <c r="BJ70" s="4">
        <v>11</v>
      </c>
      <c r="BK70" s="4">
        <v>4</v>
      </c>
      <c r="BL70" s="5">
        <v>0</v>
      </c>
      <c r="BM70" s="5">
        <v>0</v>
      </c>
      <c r="BN70" s="5">
        <v>0</v>
      </c>
      <c r="BO70" s="5">
        <v>0</v>
      </c>
    </row>
    <row r="71" spans="1:67" ht="11.1" customHeight="1">
      <c r="A71" s="10"/>
      <c r="B71" s="15" t="s">
        <v>26</v>
      </c>
      <c r="C71" s="22"/>
      <c r="D71" s="30"/>
      <c r="E71" s="40"/>
      <c r="F71" s="48"/>
      <c r="G71" s="30"/>
      <c r="H71" s="40"/>
      <c r="I71" s="48"/>
      <c r="J71" s="53" t="str">
        <f>IF(G71="","",DGET(AX$4:AY$104,"同時使用率",AZ71:AZ72))</f>
        <v/>
      </c>
      <c r="K71" s="55"/>
      <c r="L71" s="57"/>
      <c r="M71" s="59" t="str">
        <f>IF(J71="","",IF(D71*J71&lt;3,ROUND(D71*J71,2),IF(D71*J71&lt;10,ROUND(D71*J71,1),IF(D71*J71&lt;30,ROUND(D71*J71,0),ROUND(D71*J71,-1)))))</f>
        <v/>
      </c>
      <c r="N71" s="61"/>
      <c r="O71" s="65"/>
      <c r="P71" s="30"/>
      <c r="Q71" s="40"/>
      <c r="R71" s="48"/>
      <c r="S71" s="89"/>
      <c r="T71" s="95"/>
      <c r="U71" s="103" t="str">
        <f t="shared" si="7"/>
        <v xml:space="preserve"> </v>
      </c>
      <c r="V71" s="95"/>
      <c r="W71" s="95"/>
      <c r="X71" s="103" t="str">
        <f t="shared" si="8"/>
        <v xml:space="preserve"> </v>
      </c>
      <c r="Y71" s="95"/>
      <c r="Z71" s="95"/>
      <c r="AA71" s="103" t="str">
        <f t="shared" si="9"/>
        <v xml:space="preserve"> </v>
      </c>
      <c r="AB71" s="95"/>
      <c r="AC71" s="95"/>
      <c r="AD71" s="103" t="str">
        <f t="shared" si="10"/>
        <v xml:space="preserve"> </v>
      </c>
      <c r="AE71" s="95"/>
      <c r="AF71" s="95"/>
      <c r="AG71" s="103" t="str">
        <f t="shared" si="11"/>
        <v xml:space="preserve"> </v>
      </c>
      <c r="AH71" s="95"/>
      <c r="AI71" s="95"/>
      <c r="AJ71" s="103" t="str">
        <f t="shared" si="12"/>
        <v xml:space="preserve"> </v>
      </c>
      <c r="AK71" s="95"/>
      <c r="AL71" s="95"/>
      <c r="AM71" s="103" t="str">
        <f t="shared" si="13"/>
        <v xml:space="preserve"> </v>
      </c>
      <c r="AN71" s="95"/>
      <c r="AO71" s="95"/>
      <c r="AP71" s="121" t="str">
        <f>IF(SUM(S71:AO72)=0,"",SUM(S71:AO72))</f>
        <v/>
      </c>
      <c r="AQ71" s="119" t="str">
        <f>IF(P71="","",DGET(BE$4:BO$400,BC72,BB71:BB72))</f>
        <v/>
      </c>
      <c r="AR71" s="142" t="str">
        <f>IF(AP71="","",ROUND(AP71*AQ71/1000,2))</f>
        <v/>
      </c>
      <c r="AS71" s="148"/>
      <c r="AT71" s="142" t="str">
        <f>IF(AR71="","",ROUND(AR71+AS71,2))</f>
        <v/>
      </c>
      <c r="AU71" s="161"/>
      <c r="AV71" s="1" t="str">
        <f>IF(AU71="○",AT71,"")</f>
        <v/>
      </c>
      <c r="AX71" s="6">
        <v>67</v>
      </c>
      <c r="AY71" s="215">
        <v>0.55000000000000004</v>
      </c>
      <c r="AZ71" s="168" t="s">
        <v>12</v>
      </c>
      <c r="BB71" s="2" t="s">
        <v>53</v>
      </c>
      <c r="BC71" s="2" t="s">
        <v>18</v>
      </c>
      <c r="BE71" s="178">
        <v>0.68</v>
      </c>
      <c r="BF71" s="4">
        <v>2027</v>
      </c>
      <c r="BG71" s="4">
        <v>277</v>
      </c>
      <c r="BH71" s="4">
        <v>99</v>
      </c>
      <c r="BI71" s="4">
        <v>43</v>
      </c>
      <c r="BJ71" s="4">
        <v>11</v>
      </c>
      <c r="BK71" s="4">
        <v>4</v>
      </c>
      <c r="BL71" s="5">
        <v>0</v>
      </c>
      <c r="BM71" s="5">
        <v>0</v>
      </c>
      <c r="BN71" s="5">
        <v>0</v>
      </c>
      <c r="BO71" s="5">
        <v>0</v>
      </c>
    </row>
    <row r="72" spans="1:67" ht="11.1" customHeight="1">
      <c r="A72" s="11"/>
      <c r="B72" s="16"/>
      <c r="C72" s="23"/>
      <c r="D72" s="31"/>
      <c r="E72" s="41"/>
      <c r="F72" s="49"/>
      <c r="G72" s="31"/>
      <c r="H72" s="41"/>
      <c r="I72" s="49"/>
      <c r="J72" s="54"/>
      <c r="K72" s="56"/>
      <c r="L72" s="58"/>
      <c r="M72" s="60"/>
      <c r="N72" s="62"/>
      <c r="O72" s="66"/>
      <c r="P72" s="31"/>
      <c r="Q72" s="41"/>
      <c r="R72" s="49"/>
      <c r="S72" s="90"/>
      <c r="T72" s="96"/>
      <c r="U72" s="104" t="str">
        <f t="shared" si="7"/>
        <v xml:space="preserve"> </v>
      </c>
      <c r="V72" s="96"/>
      <c r="W72" s="96"/>
      <c r="X72" s="104" t="str">
        <f t="shared" si="8"/>
        <v xml:space="preserve"> </v>
      </c>
      <c r="Y72" s="96"/>
      <c r="Z72" s="96"/>
      <c r="AA72" s="104" t="str">
        <f t="shared" si="9"/>
        <v xml:space="preserve"> </v>
      </c>
      <c r="AB72" s="96"/>
      <c r="AC72" s="96"/>
      <c r="AD72" s="104" t="str">
        <f t="shared" si="10"/>
        <v xml:space="preserve"> </v>
      </c>
      <c r="AE72" s="96"/>
      <c r="AF72" s="96"/>
      <c r="AG72" s="104" t="str">
        <f t="shared" si="11"/>
        <v xml:space="preserve"> </v>
      </c>
      <c r="AH72" s="96"/>
      <c r="AI72" s="96"/>
      <c r="AJ72" s="104" t="str">
        <f t="shared" si="12"/>
        <v xml:space="preserve"> </v>
      </c>
      <c r="AK72" s="96"/>
      <c r="AL72" s="96"/>
      <c r="AM72" s="104" t="str">
        <f t="shared" si="13"/>
        <v xml:space="preserve"> </v>
      </c>
      <c r="AN72" s="96"/>
      <c r="AO72" s="96"/>
      <c r="AP72" s="122"/>
      <c r="AQ72" s="122"/>
      <c r="AR72" s="143"/>
      <c r="AS72" s="149"/>
      <c r="AT72" s="143"/>
      <c r="AU72" s="162"/>
      <c r="AX72" s="5">
        <v>68</v>
      </c>
      <c r="AY72" s="215">
        <v>0.55000000000000004</v>
      </c>
      <c r="AZ72" s="1">
        <f>G71</f>
        <v>0</v>
      </c>
      <c r="BB72" s="174" t="str">
        <f>M71</f>
        <v/>
      </c>
      <c r="BC72" s="2" t="str">
        <f>IF(P71="","",IF(P71=32,"φ30","φ"&amp;P71))</f>
        <v/>
      </c>
      <c r="BE72" s="178">
        <v>0.69</v>
      </c>
      <c r="BF72" s="4">
        <v>2081</v>
      </c>
      <c r="BG72" s="4">
        <v>289</v>
      </c>
      <c r="BH72" s="4">
        <v>103</v>
      </c>
      <c r="BI72" s="4">
        <v>45</v>
      </c>
      <c r="BJ72" s="4">
        <v>12</v>
      </c>
      <c r="BK72" s="4">
        <v>4</v>
      </c>
      <c r="BL72" s="5">
        <v>0</v>
      </c>
      <c r="BM72" s="5">
        <v>0</v>
      </c>
      <c r="BN72" s="5">
        <v>0</v>
      </c>
      <c r="BO72" s="5">
        <v>0</v>
      </c>
    </row>
    <row r="73" spans="1:67" ht="11.1" customHeight="1">
      <c r="A73" s="10"/>
      <c r="B73" s="15" t="s">
        <v>26</v>
      </c>
      <c r="C73" s="22"/>
      <c r="D73" s="30"/>
      <c r="E73" s="40"/>
      <c r="F73" s="48"/>
      <c r="G73" s="30"/>
      <c r="H73" s="40"/>
      <c r="I73" s="48"/>
      <c r="J73" s="53" t="str">
        <f>IF(G73="","",DGET(AX$4:AY$104,"同時使用率",AZ73:AZ74))</f>
        <v/>
      </c>
      <c r="K73" s="55"/>
      <c r="L73" s="57"/>
      <c r="M73" s="59" t="str">
        <f>IF(J73="","",IF(D73*J73&lt;3,ROUND(D73*J73,2),IF(D73*J73&lt;10,ROUND(D73*J73,1),IF(D73*J73&lt;30,ROUND(D73*J73,0),ROUND(D73*J73,-1)))))</f>
        <v/>
      </c>
      <c r="N73" s="61"/>
      <c r="O73" s="65"/>
      <c r="P73" s="30"/>
      <c r="Q73" s="40"/>
      <c r="R73" s="48"/>
      <c r="S73" s="89"/>
      <c r="T73" s="95"/>
      <c r="U73" s="103" t="str">
        <f t="shared" si="7"/>
        <v xml:space="preserve"> </v>
      </c>
      <c r="V73" s="95"/>
      <c r="W73" s="95"/>
      <c r="X73" s="103" t="str">
        <f t="shared" si="8"/>
        <v xml:space="preserve"> </v>
      </c>
      <c r="Y73" s="95"/>
      <c r="Z73" s="95"/>
      <c r="AA73" s="103" t="str">
        <f t="shared" si="9"/>
        <v xml:space="preserve"> </v>
      </c>
      <c r="AB73" s="95"/>
      <c r="AC73" s="95"/>
      <c r="AD73" s="103" t="str">
        <f t="shared" si="10"/>
        <v xml:space="preserve"> </v>
      </c>
      <c r="AE73" s="95"/>
      <c r="AF73" s="95"/>
      <c r="AG73" s="103" t="str">
        <f t="shared" si="11"/>
        <v xml:space="preserve"> </v>
      </c>
      <c r="AH73" s="95"/>
      <c r="AI73" s="95"/>
      <c r="AJ73" s="103" t="str">
        <f t="shared" si="12"/>
        <v xml:space="preserve"> </v>
      </c>
      <c r="AK73" s="95"/>
      <c r="AL73" s="95"/>
      <c r="AM73" s="103" t="str">
        <f t="shared" si="13"/>
        <v xml:space="preserve"> </v>
      </c>
      <c r="AN73" s="95"/>
      <c r="AO73" s="95"/>
      <c r="AP73" s="121" t="str">
        <f>IF(SUM(S73:AO74)=0,"",SUM(S73:AO74))</f>
        <v/>
      </c>
      <c r="AQ73" s="119" t="str">
        <f>IF(P73="","",DGET(BE$4:BO$400,BC74,BB73:BB74))</f>
        <v/>
      </c>
      <c r="AR73" s="142" t="str">
        <f>IF(AP73="","",ROUND(AP73*AQ73/1000,2))</f>
        <v/>
      </c>
      <c r="AS73" s="148"/>
      <c r="AT73" s="142" t="str">
        <f>IF(AR73="","",ROUND(AR73+AS73,2))</f>
        <v/>
      </c>
      <c r="AU73" s="161"/>
      <c r="AV73" s="1" t="str">
        <f>IF(AU73="○",AT73,"")</f>
        <v/>
      </c>
      <c r="AX73" s="6">
        <v>69</v>
      </c>
      <c r="AY73" s="215">
        <v>0.55000000000000004</v>
      </c>
      <c r="AZ73" s="168" t="s">
        <v>12</v>
      </c>
      <c r="BB73" s="2" t="s">
        <v>53</v>
      </c>
      <c r="BC73" s="2" t="s">
        <v>18</v>
      </c>
      <c r="BE73" s="178">
        <v>0.7</v>
      </c>
      <c r="BF73" s="4">
        <v>2137</v>
      </c>
      <c r="BG73" s="4">
        <v>289</v>
      </c>
      <c r="BH73" s="4">
        <v>103</v>
      </c>
      <c r="BI73" s="4">
        <v>45</v>
      </c>
      <c r="BJ73" s="4">
        <v>12</v>
      </c>
      <c r="BK73" s="4">
        <v>4</v>
      </c>
      <c r="BL73" s="5">
        <v>1</v>
      </c>
      <c r="BM73" s="5">
        <v>0</v>
      </c>
      <c r="BN73" s="5">
        <v>0</v>
      </c>
      <c r="BO73" s="5">
        <v>0</v>
      </c>
    </row>
    <row r="74" spans="1:67" ht="11.1" customHeight="1">
      <c r="A74" s="11"/>
      <c r="B74" s="16"/>
      <c r="C74" s="23"/>
      <c r="D74" s="31"/>
      <c r="E74" s="41"/>
      <c r="F74" s="49"/>
      <c r="G74" s="31"/>
      <c r="H74" s="41"/>
      <c r="I74" s="49"/>
      <c r="J74" s="54"/>
      <c r="K74" s="56"/>
      <c r="L74" s="58"/>
      <c r="M74" s="60"/>
      <c r="N74" s="62"/>
      <c r="O74" s="66"/>
      <c r="P74" s="31"/>
      <c r="Q74" s="41"/>
      <c r="R74" s="49"/>
      <c r="S74" s="90"/>
      <c r="T74" s="96"/>
      <c r="U74" s="104" t="str">
        <f t="shared" si="7"/>
        <v xml:space="preserve"> </v>
      </c>
      <c r="V74" s="96"/>
      <c r="W74" s="96"/>
      <c r="X74" s="104" t="str">
        <f t="shared" si="8"/>
        <v xml:space="preserve"> </v>
      </c>
      <c r="Y74" s="96"/>
      <c r="Z74" s="96"/>
      <c r="AA74" s="104" t="str">
        <f t="shared" si="9"/>
        <v xml:space="preserve"> </v>
      </c>
      <c r="AB74" s="96"/>
      <c r="AC74" s="96"/>
      <c r="AD74" s="104" t="str">
        <f t="shared" si="10"/>
        <v xml:space="preserve"> </v>
      </c>
      <c r="AE74" s="96"/>
      <c r="AF74" s="96"/>
      <c r="AG74" s="104" t="str">
        <f t="shared" si="11"/>
        <v xml:space="preserve"> </v>
      </c>
      <c r="AH74" s="96"/>
      <c r="AI74" s="96"/>
      <c r="AJ74" s="104" t="str">
        <f t="shared" si="12"/>
        <v xml:space="preserve"> </v>
      </c>
      <c r="AK74" s="96"/>
      <c r="AL74" s="96"/>
      <c r="AM74" s="104" t="str">
        <f t="shared" si="13"/>
        <v xml:space="preserve"> </v>
      </c>
      <c r="AN74" s="96"/>
      <c r="AO74" s="96"/>
      <c r="AP74" s="122"/>
      <c r="AQ74" s="122"/>
      <c r="AR74" s="143"/>
      <c r="AS74" s="149"/>
      <c r="AT74" s="143"/>
      <c r="AU74" s="162"/>
      <c r="AX74" s="5">
        <v>70</v>
      </c>
      <c r="AY74" s="215">
        <v>0.55000000000000004</v>
      </c>
      <c r="AZ74" s="1">
        <f>G73</f>
        <v>0</v>
      </c>
      <c r="BB74" s="174" t="str">
        <f>M73</f>
        <v/>
      </c>
      <c r="BC74" s="2" t="str">
        <f>IF(P73="","",IF(P73=32,"φ30","φ"&amp;P73))</f>
        <v/>
      </c>
      <c r="BE74" s="178">
        <v>0.71</v>
      </c>
      <c r="BF74" s="4">
        <v>2193</v>
      </c>
      <c r="BG74" s="4">
        <v>301</v>
      </c>
      <c r="BH74" s="4">
        <v>108</v>
      </c>
      <c r="BI74" s="4">
        <v>47</v>
      </c>
      <c r="BJ74" s="4">
        <v>12</v>
      </c>
      <c r="BK74" s="4">
        <v>4</v>
      </c>
      <c r="BL74" s="5">
        <v>1</v>
      </c>
      <c r="BM74" s="5">
        <v>0</v>
      </c>
      <c r="BN74" s="5">
        <v>0</v>
      </c>
      <c r="BO74" s="5">
        <v>0</v>
      </c>
    </row>
    <row r="75" spans="1:67" ht="11.1" customHeight="1">
      <c r="A75" s="10"/>
      <c r="B75" s="15" t="s">
        <v>26</v>
      </c>
      <c r="C75" s="22"/>
      <c r="D75" s="30"/>
      <c r="E75" s="40"/>
      <c r="F75" s="48"/>
      <c r="G75" s="30"/>
      <c r="H75" s="40"/>
      <c r="I75" s="48"/>
      <c r="J75" s="53" t="str">
        <f>IF(G75="","",DGET(AX$4:AY$104,"同時使用率",AZ75:AZ76))</f>
        <v/>
      </c>
      <c r="K75" s="55"/>
      <c r="L75" s="57"/>
      <c r="M75" s="59" t="str">
        <f>IF(J75="","",IF(D75*J75&lt;3,ROUND(D75*J75,2),IF(D75*J75&lt;10,ROUND(D75*J75,1),IF(D75*J75&lt;30,ROUND(D75*J75,0),ROUND(D75*J75,-1)))))</f>
        <v/>
      </c>
      <c r="N75" s="61"/>
      <c r="O75" s="65"/>
      <c r="P75" s="30"/>
      <c r="Q75" s="40"/>
      <c r="R75" s="48"/>
      <c r="S75" s="89"/>
      <c r="T75" s="95"/>
      <c r="U75" s="103" t="str">
        <f t="shared" si="7"/>
        <v xml:space="preserve"> </v>
      </c>
      <c r="V75" s="95"/>
      <c r="W75" s="95"/>
      <c r="X75" s="103" t="str">
        <f t="shared" si="8"/>
        <v xml:space="preserve"> </v>
      </c>
      <c r="Y75" s="95"/>
      <c r="Z75" s="95"/>
      <c r="AA75" s="103" t="str">
        <f t="shared" si="9"/>
        <v xml:space="preserve"> </v>
      </c>
      <c r="AB75" s="95"/>
      <c r="AC75" s="95"/>
      <c r="AD75" s="103" t="str">
        <f t="shared" si="10"/>
        <v xml:space="preserve"> </v>
      </c>
      <c r="AE75" s="95"/>
      <c r="AF75" s="95"/>
      <c r="AG75" s="103" t="str">
        <f t="shared" si="11"/>
        <v xml:space="preserve"> </v>
      </c>
      <c r="AH75" s="95"/>
      <c r="AI75" s="95"/>
      <c r="AJ75" s="103" t="str">
        <f t="shared" si="12"/>
        <v xml:space="preserve"> </v>
      </c>
      <c r="AK75" s="95"/>
      <c r="AL75" s="95"/>
      <c r="AM75" s="103" t="str">
        <f t="shared" si="13"/>
        <v xml:space="preserve"> </v>
      </c>
      <c r="AN75" s="95"/>
      <c r="AO75" s="95"/>
      <c r="AP75" s="121" t="str">
        <f>IF(SUM(S75:AO76)=0,"",SUM(S75:AO76))</f>
        <v/>
      </c>
      <c r="AQ75" s="119" t="str">
        <f>IF(P75="","",DGET(BE$4:BO$400,BC76,BB75:BB76))</f>
        <v/>
      </c>
      <c r="AR75" s="142" t="str">
        <f>IF(AP75="","",ROUND(AP75*AQ75/1000,2))</f>
        <v/>
      </c>
      <c r="AS75" s="148"/>
      <c r="AT75" s="142" t="str">
        <f>IF(AR75="","",ROUND(AR75+AS75,2))</f>
        <v/>
      </c>
      <c r="AU75" s="161"/>
      <c r="AV75" s="1" t="str">
        <f>IF(AU75="○",AT75,"")</f>
        <v/>
      </c>
      <c r="AX75" s="6">
        <v>71</v>
      </c>
      <c r="AY75" s="215">
        <v>0.55000000000000004</v>
      </c>
      <c r="AZ75" s="168" t="s">
        <v>12</v>
      </c>
      <c r="BB75" s="2" t="s">
        <v>53</v>
      </c>
      <c r="BC75" s="2" t="s">
        <v>18</v>
      </c>
      <c r="BE75" s="178">
        <v>0.72</v>
      </c>
      <c r="BF75" s="4">
        <v>2249</v>
      </c>
      <c r="BG75" s="4">
        <v>301</v>
      </c>
      <c r="BH75" s="4">
        <v>108</v>
      </c>
      <c r="BI75" s="4">
        <v>47</v>
      </c>
      <c r="BJ75" s="4">
        <v>12</v>
      </c>
      <c r="BK75" s="4">
        <v>4</v>
      </c>
      <c r="BL75" s="5">
        <v>1</v>
      </c>
      <c r="BM75" s="5">
        <v>0</v>
      </c>
      <c r="BN75" s="5">
        <v>0</v>
      </c>
      <c r="BO75" s="5">
        <v>0</v>
      </c>
    </row>
    <row r="76" spans="1:67" ht="11.1" customHeight="1">
      <c r="A76" s="11"/>
      <c r="B76" s="16"/>
      <c r="C76" s="23"/>
      <c r="D76" s="31"/>
      <c r="E76" s="41"/>
      <c r="F76" s="49"/>
      <c r="G76" s="31"/>
      <c r="H76" s="41"/>
      <c r="I76" s="49"/>
      <c r="J76" s="54"/>
      <c r="K76" s="56"/>
      <c r="L76" s="58"/>
      <c r="M76" s="60"/>
      <c r="N76" s="62"/>
      <c r="O76" s="66"/>
      <c r="P76" s="31"/>
      <c r="Q76" s="41"/>
      <c r="R76" s="49"/>
      <c r="S76" s="90"/>
      <c r="T76" s="96"/>
      <c r="U76" s="104" t="str">
        <f t="shared" si="7"/>
        <v xml:space="preserve"> </v>
      </c>
      <c r="V76" s="96"/>
      <c r="W76" s="96"/>
      <c r="X76" s="104" t="str">
        <f t="shared" si="8"/>
        <v xml:space="preserve"> </v>
      </c>
      <c r="Y76" s="96"/>
      <c r="Z76" s="96"/>
      <c r="AA76" s="104" t="str">
        <f t="shared" si="9"/>
        <v xml:space="preserve"> </v>
      </c>
      <c r="AB76" s="96"/>
      <c r="AC76" s="96"/>
      <c r="AD76" s="104" t="str">
        <f t="shared" si="10"/>
        <v xml:space="preserve"> </v>
      </c>
      <c r="AE76" s="96"/>
      <c r="AF76" s="96"/>
      <c r="AG76" s="104" t="str">
        <f t="shared" si="11"/>
        <v xml:space="preserve"> </v>
      </c>
      <c r="AH76" s="96"/>
      <c r="AI76" s="96"/>
      <c r="AJ76" s="104" t="str">
        <f t="shared" si="12"/>
        <v xml:space="preserve"> </v>
      </c>
      <c r="AK76" s="96"/>
      <c r="AL76" s="96"/>
      <c r="AM76" s="104" t="str">
        <f t="shared" si="13"/>
        <v xml:space="preserve"> </v>
      </c>
      <c r="AN76" s="96"/>
      <c r="AO76" s="96"/>
      <c r="AP76" s="122"/>
      <c r="AQ76" s="122"/>
      <c r="AR76" s="143"/>
      <c r="AS76" s="149"/>
      <c r="AT76" s="143"/>
      <c r="AU76" s="162"/>
      <c r="AX76" s="5">
        <v>72</v>
      </c>
      <c r="AY76" s="215">
        <v>0.55000000000000004</v>
      </c>
      <c r="AZ76" s="1">
        <f>G75</f>
        <v>0</v>
      </c>
      <c r="BB76" s="174" t="str">
        <f>M75</f>
        <v/>
      </c>
      <c r="BC76" s="2" t="str">
        <f>IF(P75="","",IF(P75=32,"φ30","φ"&amp;P75))</f>
        <v/>
      </c>
      <c r="BE76" s="178">
        <v>0.73</v>
      </c>
      <c r="BF76" s="4">
        <v>2307</v>
      </c>
      <c r="BG76" s="4">
        <v>314</v>
      </c>
      <c r="BH76" s="4">
        <v>112</v>
      </c>
      <c r="BI76" s="4">
        <v>48</v>
      </c>
      <c r="BJ76" s="4">
        <v>13</v>
      </c>
      <c r="BK76" s="4">
        <v>5</v>
      </c>
      <c r="BL76" s="5">
        <v>1</v>
      </c>
      <c r="BM76" s="5">
        <v>0</v>
      </c>
      <c r="BN76" s="5">
        <v>0</v>
      </c>
      <c r="BO76" s="5">
        <v>0</v>
      </c>
    </row>
    <row r="77" spans="1:67" ht="11.1" customHeight="1">
      <c r="A77" s="10"/>
      <c r="B77" s="15" t="s">
        <v>26</v>
      </c>
      <c r="C77" s="22"/>
      <c r="D77" s="30"/>
      <c r="E77" s="40"/>
      <c r="F77" s="48"/>
      <c r="G77" s="30"/>
      <c r="H77" s="40"/>
      <c r="I77" s="48"/>
      <c r="J77" s="53" t="str">
        <f>IF(G77="","",DGET(AX$4:AY$104,"同時使用率",AZ77:AZ78))</f>
        <v/>
      </c>
      <c r="K77" s="55"/>
      <c r="L77" s="57"/>
      <c r="M77" s="59" t="str">
        <f>IF(J77="","",IF(D77*J77&lt;3,ROUND(D77*J77,2),IF(D77*J77&lt;10,ROUND(D77*J77,1),IF(D77*J77&lt;30,ROUND(D77*J77,0),ROUND(D77*J77,-1)))))</f>
        <v/>
      </c>
      <c r="N77" s="61"/>
      <c r="O77" s="65"/>
      <c r="P77" s="30"/>
      <c r="Q77" s="40"/>
      <c r="R77" s="48"/>
      <c r="S77" s="89"/>
      <c r="T77" s="95"/>
      <c r="U77" s="103" t="str">
        <f t="shared" si="7"/>
        <v xml:space="preserve"> </v>
      </c>
      <c r="V77" s="95"/>
      <c r="W77" s="95"/>
      <c r="X77" s="103" t="str">
        <f t="shared" si="8"/>
        <v xml:space="preserve"> </v>
      </c>
      <c r="Y77" s="95"/>
      <c r="Z77" s="95"/>
      <c r="AA77" s="103" t="str">
        <f t="shared" si="9"/>
        <v xml:space="preserve"> </v>
      </c>
      <c r="AB77" s="95"/>
      <c r="AC77" s="95"/>
      <c r="AD77" s="103" t="str">
        <f t="shared" si="10"/>
        <v xml:space="preserve"> </v>
      </c>
      <c r="AE77" s="95"/>
      <c r="AF77" s="95"/>
      <c r="AG77" s="103" t="str">
        <f t="shared" si="11"/>
        <v xml:space="preserve"> </v>
      </c>
      <c r="AH77" s="95"/>
      <c r="AI77" s="95"/>
      <c r="AJ77" s="103" t="str">
        <f t="shared" si="12"/>
        <v xml:space="preserve"> </v>
      </c>
      <c r="AK77" s="95"/>
      <c r="AL77" s="95"/>
      <c r="AM77" s="103" t="str">
        <f t="shared" si="13"/>
        <v xml:space="preserve"> </v>
      </c>
      <c r="AN77" s="95"/>
      <c r="AO77" s="95"/>
      <c r="AP77" s="121" t="str">
        <f>IF(SUM(S77:AO78)=0,"",SUM(S77:AO78))</f>
        <v/>
      </c>
      <c r="AQ77" s="119" t="str">
        <f>IF(P77="","",DGET(BE$4:BO$400,BC78,BB77:BB78))</f>
        <v/>
      </c>
      <c r="AR77" s="142" t="str">
        <f>IF(AP77="","",ROUND(AP77*AQ77/1000,2))</f>
        <v/>
      </c>
      <c r="AS77" s="148"/>
      <c r="AT77" s="142" t="str">
        <f>IF(AR77="","",ROUND(AR77+AS77,2))</f>
        <v/>
      </c>
      <c r="AU77" s="161"/>
      <c r="AV77" s="1" t="str">
        <f>IF(AU77="○",AT77,"")</f>
        <v/>
      </c>
      <c r="AX77" s="6">
        <v>73</v>
      </c>
      <c r="AY77" s="215">
        <v>0.55000000000000004</v>
      </c>
      <c r="AZ77" s="168" t="s">
        <v>12</v>
      </c>
      <c r="BB77" s="2" t="s">
        <v>53</v>
      </c>
      <c r="BC77" s="2" t="s">
        <v>18</v>
      </c>
      <c r="BE77" s="178">
        <v>0.74</v>
      </c>
      <c r="BF77" s="4">
        <v>2365</v>
      </c>
      <c r="BG77" s="4">
        <v>326</v>
      </c>
      <c r="BH77" s="4">
        <v>117</v>
      </c>
      <c r="BI77" s="4">
        <v>50</v>
      </c>
      <c r="BJ77" s="4">
        <v>13</v>
      </c>
      <c r="BK77" s="4">
        <v>5</v>
      </c>
      <c r="BL77" s="5">
        <v>1</v>
      </c>
      <c r="BM77" s="5">
        <v>0</v>
      </c>
      <c r="BN77" s="5">
        <v>0</v>
      </c>
      <c r="BO77" s="5">
        <v>0</v>
      </c>
    </row>
    <row r="78" spans="1:67" ht="11.1" customHeight="1">
      <c r="A78" s="11"/>
      <c r="B78" s="16"/>
      <c r="C78" s="23"/>
      <c r="D78" s="31"/>
      <c r="E78" s="41"/>
      <c r="F78" s="49"/>
      <c r="G78" s="31"/>
      <c r="H78" s="41"/>
      <c r="I78" s="49"/>
      <c r="J78" s="54"/>
      <c r="K78" s="56"/>
      <c r="L78" s="58"/>
      <c r="M78" s="60"/>
      <c r="N78" s="62"/>
      <c r="O78" s="66"/>
      <c r="P78" s="31"/>
      <c r="Q78" s="41"/>
      <c r="R78" s="49"/>
      <c r="S78" s="90"/>
      <c r="T78" s="96"/>
      <c r="U78" s="104" t="str">
        <f t="shared" si="7"/>
        <v xml:space="preserve"> </v>
      </c>
      <c r="V78" s="96"/>
      <c r="W78" s="96"/>
      <c r="X78" s="104" t="str">
        <f t="shared" si="8"/>
        <v xml:space="preserve"> </v>
      </c>
      <c r="Y78" s="96"/>
      <c r="Z78" s="96"/>
      <c r="AA78" s="104" t="str">
        <f t="shared" si="9"/>
        <v xml:space="preserve"> </v>
      </c>
      <c r="AB78" s="96"/>
      <c r="AC78" s="96"/>
      <c r="AD78" s="104" t="str">
        <f t="shared" si="10"/>
        <v xml:space="preserve"> </v>
      </c>
      <c r="AE78" s="96"/>
      <c r="AF78" s="96"/>
      <c r="AG78" s="104" t="str">
        <f t="shared" si="11"/>
        <v xml:space="preserve"> </v>
      </c>
      <c r="AH78" s="96"/>
      <c r="AI78" s="96"/>
      <c r="AJ78" s="104" t="str">
        <f t="shared" si="12"/>
        <v xml:space="preserve"> </v>
      </c>
      <c r="AK78" s="96"/>
      <c r="AL78" s="96"/>
      <c r="AM78" s="104" t="str">
        <f t="shared" si="13"/>
        <v xml:space="preserve"> </v>
      </c>
      <c r="AN78" s="96"/>
      <c r="AO78" s="96"/>
      <c r="AP78" s="122"/>
      <c r="AQ78" s="122"/>
      <c r="AR78" s="143"/>
      <c r="AS78" s="149"/>
      <c r="AT78" s="143"/>
      <c r="AU78" s="162"/>
      <c r="AX78" s="5">
        <v>74</v>
      </c>
      <c r="AY78" s="215">
        <v>0.55000000000000004</v>
      </c>
      <c r="AZ78" s="1">
        <f>G77</f>
        <v>0</v>
      </c>
      <c r="BB78" s="174" t="str">
        <f>M77</f>
        <v/>
      </c>
      <c r="BC78" s="2" t="str">
        <f>IF(P77="","",IF(P77=32,"φ30","φ"&amp;P77))</f>
        <v/>
      </c>
      <c r="BE78" s="178">
        <v>0.75</v>
      </c>
      <c r="BF78" s="4">
        <v>2423</v>
      </c>
      <c r="BG78" s="4">
        <v>326</v>
      </c>
      <c r="BH78" s="4">
        <v>117</v>
      </c>
      <c r="BI78" s="4">
        <v>50</v>
      </c>
      <c r="BJ78" s="4">
        <v>13</v>
      </c>
      <c r="BK78" s="4">
        <v>5</v>
      </c>
      <c r="BL78" s="5">
        <v>1</v>
      </c>
      <c r="BM78" s="5">
        <v>0</v>
      </c>
      <c r="BN78" s="5">
        <v>0</v>
      </c>
      <c r="BO78" s="5">
        <v>0</v>
      </c>
    </row>
    <row r="79" spans="1:67" ht="11.1" customHeight="1">
      <c r="A79" s="10"/>
      <c r="B79" s="15" t="s">
        <v>26</v>
      </c>
      <c r="C79" s="22"/>
      <c r="D79" s="30"/>
      <c r="E79" s="40"/>
      <c r="F79" s="48"/>
      <c r="G79" s="30"/>
      <c r="H79" s="40"/>
      <c r="I79" s="48"/>
      <c r="J79" s="53" t="str">
        <f>IF(G79="","",DGET(AX$4:AY$104,"同時使用率",AZ79:AZ80))</f>
        <v/>
      </c>
      <c r="K79" s="55"/>
      <c r="L79" s="57"/>
      <c r="M79" s="59" t="str">
        <f>IF(J79="","",IF(D79*J79&lt;3,ROUND(D79*J79,2),IF(D79*J79&lt;10,ROUND(D79*J79,1),IF(D79*J79&lt;30,ROUND(D79*J79,0),ROUND(D79*J79,-1)))))</f>
        <v/>
      </c>
      <c r="N79" s="61"/>
      <c r="O79" s="65"/>
      <c r="P79" s="30"/>
      <c r="Q79" s="40"/>
      <c r="R79" s="48"/>
      <c r="S79" s="89"/>
      <c r="T79" s="95"/>
      <c r="U79" s="103" t="str">
        <f t="shared" si="7"/>
        <v xml:space="preserve"> </v>
      </c>
      <c r="V79" s="95"/>
      <c r="W79" s="95"/>
      <c r="X79" s="103" t="str">
        <f t="shared" si="8"/>
        <v xml:space="preserve"> </v>
      </c>
      <c r="Y79" s="95"/>
      <c r="Z79" s="95"/>
      <c r="AA79" s="103" t="str">
        <f t="shared" si="9"/>
        <v xml:space="preserve"> </v>
      </c>
      <c r="AB79" s="95"/>
      <c r="AC79" s="95"/>
      <c r="AD79" s="103" t="str">
        <f t="shared" si="10"/>
        <v xml:space="preserve"> </v>
      </c>
      <c r="AE79" s="95"/>
      <c r="AF79" s="95"/>
      <c r="AG79" s="103" t="str">
        <f t="shared" si="11"/>
        <v xml:space="preserve"> </v>
      </c>
      <c r="AH79" s="95"/>
      <c r="AI79" s="95"/>
      <c r="AJ79" s="103" t="str">
        <f t="shared" si="12"/>
        <v xml:space="preserve"> </v>
      </c>
      <c r="AK79" s="95"/>
      <c r="AL79" s="95"/>
      <c r="AM79" s="103" t="str">
        <f t="shared" si="13"/>
        <v xml:space="preserve"> </v>
      </c>
      <c r="AN79" s="95"/>
      <c r="AO79" s="95"/>
      <c r="AP79" s="121" t="str">
        <f>IF(SUM(S79:AO80)=0,"",SUM(S79:AO80))</f>
        <v/>
      </c>
      <c r="AQ79" s="119" t="str">
        <f>IF(P79="","",DGET(BE$4:BO$400,BC80,BB79:BB80))</f>
        <v/>
      </c>
      <c r="AR79" s="142" t="str">
        <f>IF(AP79="","",ROUND(AP79*AQ79/1000,2))</f>
        <v/>
      </c>
      <c r="AS79" s="148"/>
      <c r="AT79" s="142" t="str">
        <f>IF(AR79="","",ROUND(AR79+AS79,2))</f>
        <v/>
      </c>
      <c r="AU79" s="161"/>
      <c r="AV79" s="1" t="str">
        <f>IF(AU79="○",AT79,"")</f>
        <v/>
      </c>
      <c r="AX79" s="6">
        <v>75</v>
      </c>
      <c r="AY79" s="215">
        <v>0.55000000000000004</v>
      </c>
      <c r="AZ79" s="168" t="s">
        <v>12</v>
      </c>
      <c r="BB79" s="2" t="s">
        <v>53</v>
      </c>
      <c r="BC79" s="2" t="s">
        <v>18</v>
      </c>
      <c r="BE79" s="178">
        <v>0.76</v>
      </c>
      <c r="BF79" s="4">
        <v>2483</v>
      </c>
      <c r="BG79" s="4">
        <v>339</v>
      </c>
      <c r="BH79" s="4">
        <v>121</v>
      </c>
      <c r="BI79" s="4">
        <v>52</v>
      </c>
      <c r="BJ79" s="4">
        <v>14</v>
      </c>
      <c r="BK79" s="4">
        <v>5</v>
      </c>
      <c r="BL79" s="5">
        <v>1</v>
      </c>
      <c r="BM79" s="5">
        <v>0</v>
      </c>
      <c r="BN79" s="5">
        <v>0</v>
      </c>
      <c r="BO79" s="5">
        <v>0</v>
      </c>
    </row>
    <row r="80" spans="1:67" ht="11.1" customHeight="1">
      <c r="A80" s="11"/>
      <c r="B80" s="16"/>
      <c r="C80" s="23"/>
      <c r="D80" s="31"/>
      <c r="E80" s="41"/>
      <c r="F80" s="49"/>
      <c r="G80" s="31"/>
      <c r="H80" s="41"/>
      <c r="I80" s="49"/>
      <c r="J80" s="54"/>
      <c r="K80" s="56"/>
      <c r="L80" s="58"/>
      <c r="M80" s="60"/>
      <c r="N80" s="62"/>
      <c r="O80" s="66"/>
      <c r="P80" s="31"/>
      <c r="Q80" s="41"/>
      <c r="R80" s="49"/>
      <c r="S80" s="90"/>
      <c r="T80" s="96"/>
      <c r="U80" s="104" t="str">
        <f t="shared" si="7"/>
        <v xml:space="preserve"> </v>
      </c>
      <c r="V80" s="96"/>
      <c r="W80" s="96"/>
      <c r="X80" s="104" t="str">
        <f t="shared" si="8"/>
        <v xml:space="preserve"> </v>
      </c>
      <c r="Y80" s="96"/>
      <c r="Z80" s="96"/>
      <c r="AA80" s="104" t="str">
        <f t="shared" si="9"/>
        <v xml:space="preserve"> </v>
      </c>
      <c r="AB80" s="96"/>
      <c r="AC80" s="96"/>
      <c r="AD80" s="104" t="str">
        <f t="shared" si="10"/>
        <v xml:space="preserve"> </v>
      </c>
      <c r="AE80" s="96"/>
      <c r="AF80" s="96"/>
      <c r="AG80" s="104" t="str">
        <f t="shared" si="11"/>
        <v xml:space="preserve"> </v>
      </c>
      <c r="AH80" s="96"/>
      <c r="AI80" s="96"/>
      <c r="AJ80" s="104" t="str">
        <f t="shared" si="12"/>
        <v xml:space="preserve"> </v>
      </c>
      <c r="AK80" s="96"/>
      <c r="AL80" s="96"/>
      <c r="AM80" s="104" t="str">
        <f t="shared" si="13"/>
        <v xml:space="preserve"> </v>
      </c>
      <c r="AN80" s="96"/>
      <c r="AO80" s="96"/>
      <c r="AP80" s="122"/>
      <c r="AQ80" s="122"/>
      <c r="AR80" s="143"/>
      <c r="AS80" s="149"/>
      <c r="AT80" s="143"/>
      <c r="AU80" s="162"/>
      <c r="AX80" s="5">
        <v>76</v>
      </c>
      <c r="AY80" s="215">
        <v>0.55000000000000004</v>
      </c>
      <c r="AZ80" s="1">
        <f>G79</f>
        <v>0</v>
      </c>
      <c r="BB80" s="174" t="str">
        <f>M79</f>
        <v/>
      </c>
      <c r="BC80" s="2" t="str">
        <f>IF(P79="","",IF(P79=32,"φ30","φ"&amp;P79))</f>
        <v/>
      </c>
      <c r="BE80" s="178">
        <v>0.77</v>
      </c>
      <c r="BF80" s="4">
        <v>2543</v>
      </c>
      <c r="BG80" s="4">
        <v>339</v>
      </c>
      <c r="BH80" s="4">
        <v>121</v>
      </c>
      <c r="BI80" s="4">
        <v>52</v>
      </c>
      <c r="BJ80" s="4">
        <v>14</v>
      </c>
      <c r="BK80" s="4">
        <v>5</v>
      </c>
      <c r="BL80" s="5">
        <v>1</v>
      </c>
      <c r="BM80" s="5">
        <v>0</v>
      </c>
      <c r="BN80" s="5">
        <v>0</v>
      </c>
      <c r="BO80" s="5">
        <v>0</v>
      </c>
    </row>
    <row r="81" spans="1:67" ht="11.1" customHeight="1">
      <c r="A81" s="10"/>
      <c r="B81" s="15" t="s">
        <v>26</v>
      </c>
      <c r="C81" s="22"/>
      <c r="D81" s="30"/>
      <c r="E81" s="40"/>
      <c r="F81" s="48"/>
      <c r="G81" s="30"/>
      <c r="H81" s="40"/>
      <c r="I81" s="48"/>
      <c r="J81" s="53" t="str">
        <f>IF(G81="","",DGET(AX$4:AY$104,"同時使用率",AZ81:AZ82))</f>
        <v/>
      </c>
      <c r="K81" s="55"/>
      <c r="L81" s="57"/>
      <c r="M81" s="59" t="str">
        <f>IF(J81="","",IF(D81*J81&lt;3,ROUND(D81*J81,2),IF(D81*J81&lt;10,ROUND(D81*J81,1),IF(D81*J81&lt;30,ROUND(D81*J81,0),ROUND(D81*J81,-1)))))</f>
        <v/>
      </c>
      <c r="N81" s="61"/>
      <c r="O81" s="65"/>
      <c r="P81" s="30"/>
      <c r="Q81" s="40"/>
      <c r="R81" s="48"/>
      <c r="S81" s="89"/>
      <c r="T81" s="95"/>
      <c r="U81" s="103" t="str">
        <f t="shared" si="7"/>
        <v xml:space="preserve"> </v>
      </c>
      <c r="V81" s="95"/>
      <c r="W81" s="95"/>
      <c r="X81" s="103" t="str">
        <f t="shared" si="8"/>
        <v xml:space="preserve"> </v>
      </c>
      <c r="Y81" s="95"/>
      <c r="Z81" s="95"/>
      <c r="AA81" s="103" t="str">
        <f t="shared" si="9"/>
        <v xml:space="preserve"> </v>
      </c>
      <c r="AB81" s="95"/>
      <c r="AC81" s="95"/>
      <c r="AD81" s="103" t="str">
        <f t="shared" si="10"/>
        <v xml:space="preserve"> </v>
      </c>
      <c r="AE81" s="95"/>
      <c r="AF81" s="95"/>
      <c r="AG81" s="103" t="str">
        <f t="shared" si="11"/>
        <v xml:space="preserve"> </v>
      </c>
      <c r="AH81" s="95"/>
      <c r="AI81" s="95"/>
      <c r="AJ81" s="103" t="str">
        <f t="shared" si="12"/>
        <v xml:space="preserve"> </v>
      </c>
      <c r="AK81" s="95"/>
      <c r="AL81" s="95"/>
      <c r="AM81" s="103" t="str">
        <f t="shared" si="13"/>
        <v xml:space="preserve"> </v>
      </c>
      <c r="AN81" s="95"/>
      <c r="AO81" s="95"/>
      <c r="AP81" s="121" t="str">
        <f>IF(SUM(S81:AO82)=0,"",SUM(S81:AO82))</f>
        <v/>
      </c>
      <c r="AQ81" s="119" t="str">
        <f>IF(P81="","",DGET(BE$4:BO$400,BC82,BB81:BB82))</f>
        <v/>
      </c>
      <c r="AR81" s="142" t="str">
        <f>IF(AP81="","",ROUND(AP81*AQ81/1000,2))</f>
        <v/>
      </c>
      <c r="AS81" s="148"/>
      <c r="AT81" s="142" t="str">
        <f>IF(AR81="","",ROUND(AR81+AS81,2))</f>
        <v/>
      </c>
      <c r="AU81" s="161"/>
      <c r="AV81" s="1" t="str">
        <f>IF(AU81="○",AT81,"")</f>
        <v/>
      </c>
      <c r="AX81" s="6">
        <v>77</v>
      </c>
      <c r="AY81" s="215">
        <v>0.55000000000000004</v>
      </c>
      <c r="AZ81" s="168" t="s">
        <v>12</v>
      </c>
      <c r="BB81" s="2" t="s">
        <v>53</v>
      </c>
      <c r="BC81" s="2" t="s">
        <v>18</v>
      </c>
      <c r="BE81" s="178">
        <v>0.78</v>
      </c>
      <c r="BF81" s="4">
        <v>2603</v>
      </c>
      <c r="BG81" s="4">
        <v>353</v>
      </c>
      <c r="BH81" s="4">
        <v>126</v>
      </c>
      <c r="BI81" s="4">
        <v>54</v>
      </c>
      <c r="BJ81" s="4">
        <v>14</v>
      </c>
      <c r="BK81" s="4">
        <v>5</v>
      </c>
      <c r="BL81" s="5">
        <v>1</v>
      </c>
      <c r="BM81" s="5">
        <v>0</v>
      </c>
      <c r="BN81" s="5">
        <v>0</v>
      </c>
      <c r="BO81" s="5">
        <v>0</v>
      </c>
    </row>
    <row r="82" spans="1:67" ht="11.1" customHeight="1">
      <c r="A82" s="11"/>
      <c r="B82" s="16"/>
      <c r="C82" s="23"/>
      <c r="D82" s="31"/>
      <c r="E82" s="41"/>
      <c r="F82" s="49"/>
      <c r="G82" s="31"/>
      <c r="H82" s="41"/>
      <c r="I82" s="49"/>
      <c r="J82" s="54"/>
      <c r="K82" s="56"/>
      <c r="L82" s="58"/>
      <c r="M82" s="60"/>
      <c r="N82" s="62"/>
      <c r="O82" s="66"/>
      <c r="P82" s="31"/>
      <c r="Q82" s="41"/>
      <c r="R82" s="49"/>
      <c r="S82" s="90"/>
      <c r="T82" s="96"/>
      <c r="U82" s="104" t="str">
        <f t="shared" si="7"/>
        <v xml:space="preserve"> </v>
      </c>
      <c r="V82" s="96"/>
      <c r="W82" s="96"/>
      <c r="X82" s="104" t="str">
        <f t="shared" si="8"/>
        <v xml:space="preserve"> </v>
      </c>
      <c r="Y82" s="96"/>
      <c r="Z82" s="96"/>
      <c r="AA82" s="104" t="str">
        <f t="shared" si="9"/>
        <v xml:space="preserve"> </v>
      </c>
      <c r="AB82" s="96"/>
      <c r="AC82" s="96"/>
      <c r="AD82" s="104" t="str">
        <f t="shared" si="10"/>
        <v xml:space="preserve"> </v>
      </c>
      <c r="AE82" s="96"/>
      <c r="AF82" s="96"/>
      <c r="AG82" s="104" t="str">
        <f t="shared" si="11"/>
        <v xml:space="preserve"> </v>
      </c>
      <c r="AH82" s="96"/>
      <c r="AI82" s="96"/>
      <c r="AJ82" s="104" t="str">
        <f t="shared" si="12"/>
        <v xml:space="preserve"> </v>
      </c>
      <c r="AK82" s="96"/>
      <c r="AL82" s="96"/>
      <c r="AM82" s="104" t="str">
        <f t="shared" si="13"/>
        <v xml:space="preserve"> </v>
      </c>
      <c r="AN82" s="96"/>
      <c r="AO82" s="96"/>
      <c r="AP82" s="122"/>
      <c r="AQ82" s="122"/>
      <c r="AR82" s="143"/>
      <c r="AS82" s="149"/>
      <c r="AT82" s="143"/>
      <c r="AU82" s="162"/>
      <c r="AX82" s="5">
        <v>78</v>
      </c>
      <c r="AY82" s="215">
        <v>0.55000000000000004</v>
      </c>
      <c r="AZ82" s="1">
        <f>G81</f>
        <v>0</v>
      </c>
      <c r="BB82" s="174" t="str">
        <f>M81</f>
        <v/>
      </c>
      <c r="BC82" s="2" t="str">
        <f>IF(P81="","",IF(P81=32,"φ30","φ"&amp;P81))</f>
        <v/>
      </c>
      <c r="BE82" s="178">
        <v>0.79</v>
      </c>
      <c r="BF82" s="4">
        <v>2665</v>
      </c>
      <c r="BG82" s="4">
        <v>366</v>
      </c>
      <c r="BH82" s="4">
        <v>131</v>
      </c>
      <c r="BI82" s="4">
        <v>56</v>
      </c>
      <c r="BJ82" s="4">
        <v>15</v>
      </c>
      <c r="BK82" s="4">
        <v>5</v>
      </c>
      <c r="BL82" s="5">
        <v>1</v>
      </c>
      <c r="BM82" s="5">
        <v>0</v>
      </c>
      <c r="BN82" s="5">
        <v>0</v>
      </c>
      <c r="BO82" s="5">
        <v>0</v>
      </c>
    </row>
    <row r="83" spans="1:67" ht="11.1" customHeight="1">
      <c r="A83" s="10"/>
      <c r="B83" s="15" t="s">
        <v>26</v>
      </c>
      <c r="C83" s="22"/>
      <c r="D83" s="30"/>
      <c r="E83" s="40"/>
      <c r="F83" s="48"/>
      <c r="G83" s="30"/>
      <c r="H83" s="40"/>
      <c r="I83" s="48"/>
      <c r="J83" s="53" t="str">
        <f>IF(G83="","",DGET(AX$4:AY$104,"同時使用率",AZ83:AZ84))</f>
        <v/>
      </c>
      <c r="K83" s="55"/>
      <c r="L83" s="57"/>
      <c r="M83" s="59" t="str">
        <f>IF(J83="","",IF(D83*J83&lt;3,ROUND(D83*J83,2),IF(D83*J83&lt;10,ROUND(D83*J83,1),IF(D83*J83&lt;30,ROUND(D83*J83,0),ROUND(D83*J83,-1)))))</f>
        <v/>
      </c>
      <c r="N83" s="61"/>
      <c r="O83" s="65"/>
      <c r="P83" s="30"/>
      <c r="Q83" s="40"/>
      <c r="R83" s="48"/>
      <c r="S83" s="89"/>
      <c r="T83" s="95"/>
      <c r="U83" s="103" t="str">
        <f t="shared" si="7"/>
        <v xml:space="preserve"> </v>
      </c>
      <c r="V83" s="95"/>
      <c r="W83" s="95"/>
      <c r="X83" s="103" t="str">
        <f t="shared" si="8"/>
        <v xml:space="preserve"> </v>
      </c>
      <c r="Y83" s="95"/>
      <c r="Z83" s="95"/>
      <c r="AA83" s="103" t="str">
        <f t="shared" si="9"/>
        <v xml:space="preserve"> </v>
      </c>
      <c r="AB83" s="95"/>
      <c r="AC83" s="95"/>
      <c r="AD83" s="103" t="str">
        <f t="shared" si="10"/>
        <v xml:space="preserve"> </v>
      </c>
      <c r="AE83" s="95"/>
      <c r="AF83" s="95"/>
      <c r="AG83" s="103" t="str">
        <f t="shared" si="11"/>
        <v xml:space="preserve"> </v>
      </c>
      <c r="AH83" s="95"/>
      <c r="AI83" s="95"/>
      <c r="AJ83" s="103" t="str">
        <f t="shared" si="12"/>
        <v xml:space="preserve"> </v>
      </c>
      <c r="AK83" s="95"/>
      <c r="AL83" s="95"/>
      <c r="AM83" s="103" t="str">
        <f t="shared" si="13"/>
        <v xml:space="preserve"> </v>
      </c>
      <c r="AN83" s="95"/>
      <c r="AO83" s="95"/>
      <c r="AP83" s="121" t="str">
        <f>IF(SUM(S83:AO84)=0,"",SUM(S83:AO84))</f>
        <v/>
      </c>
      <c r="AQ83" s="119" t="str">
        <f>IF(P83="","",DGET(BE$4:BO$400,BC84,BB83:BB84))</f>
        <v/>
      </c>
      <c r="AR83" s="142" t="str">
        <f>IF(AP83="","",ROUND(AP83*AQ83/1000,2))</f>
        <v/>
      </c>
      <c r="AS83" s="148"/>
      <c r="AT83" s="142" t="str">
        <f>IF(AR83="","",ROUND(AR83+AS83,2))</f>
        <v/>
      </c>
      <c r="AU83" s="161"/>
      <c r="AV83" s="1" t="str">
        <f>IF(AU83="○",AT83,"")</f>
        <v/>
      </c>
      <c r="AX83" s="6">
        <v>79</v>
      </c>
      <c r="AY83" s="215">
        <v>0.55000000000000004</v>
      </c>
      <c r="AZ83" s="168" t="s">
        <v>12</v>
      </c>
      <c r="BB83" s="2" t="s">
        <v>53</v>
      </c>
      <c r="BC83" s="2" t="s">
        <v>18</v>
      </c>
      <c r="BE83" s="178">
        <v>0.8</v>
      </c>
      <c r="BF83" s="4">
        <v>2727</v>
      </c>
      <c r="BG83" s="4">
        <v>366</v>
      </c>
      <c r="BH83" s="4">
        <v>131</v>
      </c>
      <c r="BI83" s="4">
        <v>56</v>
      </c>
      <c r="BJ83" s="4">
        <v>16</v>
      </c>
      <c r="BK83" s="4">
        <v>5</v>
      </c>
      <c r="BL83" s="5">
        <v>1</v>
      </c>
      <c r="BM83" s="5">
        <v>0</v>
      </c>
      <c r="BN83" s="5">
        <v>0</v>
      </c>
      <c r="BO83" s="5">
        <v>0</v>
      </c>
    </row>
    <row r="84" spans="1:67" ht="11.1" customHeight="1">
      <c r="A84" s="11"/>
      <c r="B84" s="16"/>
      <c r="C84" s="23"/>
      <c r="D84" s="31"/>
      <c r="E84" s="41"/>
      <c r="F84" s="49"/>
      <c r="G84" s="31"/>
      <c r="H84" s="41"/>
      <c r="I84" s="49"/>
      <c r="J84" s="54"/>
      <c r="K84" s="56"/>
      <c r="L84" s="58"/>
      <c r="M84" s="60"/>
      <c r="N84" s="62"/>
      <c r="O84" s="66"/>
      <c r="P84" s="31"/>
      <c r="Q84" s="41"/>
      <c r="R84" s="49"/>
      <c r="S84" s="90"/>
      <c r="T84" s="96"/>
      <c r="U84" s="104" t="str">
        <f t="shared" si="7"/>
        <v xml:space="preserve"> </v>
      </c>
      <c r="V84" s="96"/>
      <c r="W84" s="96"/>
      <c r="X84" s="104" t="str">
        <f t="shared" si="8"/>
        <v xml:space="preserve"> </v>
      </c>
      <c r="Y84" s="96"/>
      <c r="Z84" s="96"/>
      <c r="AA84" s="104" t="str">
        <f t="shared" si="9"/>
        <v xml:space="preserve"> </v>
      </c>
      <c r="AB84" s="96"/>
      <c r="AC84" s="96"/>
      <c r="AD84" s="104" t="str">
        <f t="shared" si="10"/>
        <v xml:space="preserve"> </v>
      </c>
      <c r="AE84" s="96"/>
      <c r="AF84" s="96"/>
      <c r="AG84" s="104" t="str">
        <f t="shared" si="11"/>
        <v xml:space="preserve"> </v>
      </c>
      <c r="AH84" s="96"/>
      <c r="AI84" s="96"/>
      <c r="AJ84" s="104" t="str">
        <f t="shared" si="12"/>
        <v xml:space="preserve"> </v>
      </c>
      <c r="AK84" s="96"/>
      <c r="AL84" s="96"/>
      <c r="AM84" s="104" t="str">
        <f t="shared" si="13"/>
        <v xml:space="preserve"> </v>
      </c>
      <c r="AN84" s="96"/>
      <c r="AO84" s="96"/>
      <c r="AP84" s="122"/>
      <c r="AQ84" s="122"/>
      <c r="AR84" s="143"/>
      <c r="AS84" s="149"/>
      <c r="AT84" s="143"/>
      <c r="AU84" s="162"/>
      <c r="AX84" s="5">
        <v>80</v>
      </c>
      <c r="AY84" s="215">
        <v>0.55000000000000004</v>
      </c>
      <c r="AZ84" s="1">
        <f>G83</f>
        <v>0</v>
      </c>
      <c r="BB84" s="174" t="str">
        <f>M83</f>
        <v/>
      </c>
      <c r="BC84" s="2" t="str">
        <f>IF(P83="","",IF(P83=32,"φ30","φ"&amp;P83))</f>
        <v/>
      </c>
      <c r="BE84" s="178">
        <v>0.81</v>
      </c>
      <c r="BF84" s="4">
        <v>2789</v>
      </c>
      <c r="BG84" s="4">
        <v>380</v>
      </c>
      <c r="BH84" s="4">
        <v>135</v>
      </c>
      <c r="BI84" s="4">
        <v>58</v>
      </c>
      <c r="BJ84" s="4">
        <v>16</v>
      </c>
      <c r="BK84" s="4">
        <v>5</v>
      </c>
      <c r="BL84" s="5">
        <v>1</v>
      </c>
      <c r="BM84" s="5">
        <v>0</v>
      </c>
      <c r="BN84" s="5">
        <v>0</v>
      </c>
      <c r="BO84" s="5">
        <v>0</v>
      </c>
    </row>
    <row r="85" spans="1:67" ht="11.1" customHeight="1">
      <c r="A85" s="10"/>
      <c r="B85" s="15" t="s">
        <v>26</v>
      </c>
      <c r="C85" s="22"/>
      <c r="D85" s="30"/>
      <c r="E85" s="40"/>
      <c r="F85" s="48"/>
      <c r="G85" s="30"/>
      <c r="H85" s="40"/>
      <c r="I85" s="48"/>
      <c r="J85" s="53" t="str">
        <f>IF(G85="","",DGET(AX$4:AY$104,"同時使用率",AZ85:AZ86))</f>
        <v/>
      </c>
      <c r="K85" s="55"/>
      <c r="L85" s="57"/>
      <c r="M85" s="59" t="str">
        <f>IF(J85="","",IF(D85*J85&lt;3,ROUND(D85*J85,2),IF(D85*J85&lt;10,ROUND(D85*J85,1),IF(D85*J85&lt;30,ROUND(D85*J85,0),ROUND(D85*J85,-1)))))</f>
        <v/>
      </c>
      <c r="N85" s="61"/>
      <c r="O85" s="65"/>
      <c r="P85" s="30"/>
      <c r="Q85" s="40"/>
      <c r="R85" s="48"/>
      <c r="S85" s="89"/>
      <c r="T85" s="95"/>
      <c r="U85" s="103" t="str">
        <f t="shared" si="7"/>
        <v xml:space="preserve"> </v>
      </c>
      <c r="V85" s="95"/>
      <c r="W85" s="95"/>
      <c r="X85" s="103" t="str">
        <f t="shared" si="8"/>
        <v xml:space="preserve"> </v>
      </c>
      <c r="Y85" s="95"/>
      <c r="Z85" s="95"/>
      <c r="AA85" s="103" t="str">
        <f t="shared" si="9"/>
        <v xml:space="preserve"> </v>
      </c>
      <c r="AB85" s="95"/>
      <c r="AC85" s="95"/>
      <c r="AD85" s="103" t="str">
        <f t="shared" si="10"/>
        <v xml:space="preserve"> </v>
      </c>
      <c r="AE85" s="95"/>
      <c r="AF85" s="95"/>
      <c r="AG85" s="103" t="str">
        <f t="shared" si="11"/>
        <v xml:space="preserve"> </v>
      </c>
      <c r="AH85" s="95"/>
      <c r="AI85" s="95"/>
      <c r="AJ85" s="103" t="str">
        <f t="shared" si="12"/>
        <v xml:space="preserve"> </v>
      </c>
      <c r="AK85" s="95"/>
      <c r="AL85" s="95"/>
      <c r="AM85" s="103" t="str">
        <f t="shared" si="13"/>
        <v xml:space="preserve"> </v>
      </c>
      <c r="AN85" s="95"/>
      <c r="AO85" s="95"/>
      <c r="AP85" s="121" t="str">
        <f>IF(SUM(S85:AO86)=0,"",SUM(S85:AO86))</f>
        <v/>
      </c>
      <c r="AQ85" s="119" t="str">
        <f>IF(P85="","",DGET(BE$4:BO$400,BC86,BB85:BB86))</f>
        <v/>
      </c>
      <c r="AR85" s="142" t="str">
        <f>IF(AP85="","",ROUND(AP85*AQ85/1000,2))</f>
        <v/>
      </c>
      <c r="AS85" s="148"/>
      <c r="AT85" s="142" t="str">
        <f>IF(AR85="","",ROUND(AR85+AS85,2))</f>
        <v/>
      </c>
      <c r="AU85" s="161"/>
      <c r="AV85" s="1" t="str">
        <f>IF(AU85="○",AT85,"")</f>
        <v/>
      </c>
      <c r="AX85" s="6">
        <v>81</v>
      </c>
      <c r="AY85" s="215">
        <v>0.5</v>
      </c>
      <c r="AZ85" s="168" t="s">
        <v>12</v>
      </c>
      <c r="BB85" s="2" t="s">
        <v>53</v>
      </c>
      <c r="BC85" s="2" t="s">
        <v>18</v>
      </c>
      <c r="BE85" s="178">
        <v>0.82</v>
      </c>
      <c r="BF85" s="4">
        <v>2853</v>
      </c>
      <c r="BG85" s="4">
        <v>380</v>
      </c>
      <c r="BH85" s="4">
        <v>135</v>
      </c>
      <c r="BI85" s="4">
        <v>58</v>
      </c>
      <c r="BJ85" s="4">
        <v>16</v>
      </c>
      <c r="BK85" s="4">
        <v>5</v>
      </c>
      <c r="BL85" s="5">
        <v>1</v>
      </c>
      <c r="BM85" s="5">
        <v>0</v>
      </c>
      <c r="BN85" s="5">
        <v>0</v>
      </c>
      <c r="BO85" s="5">
        <v>0</v>
      </c>
    </row>
    <row r="86" spans="1:67" ht="11.1" customHeight="1">
      <c r="A86" s="11"/>
      <c r="B86" s="16"/>
      <c r="C86" s="23"/>
      <c r="D86" s="31"/>
      <c r="E86" s="41"/>
      <c r="F86" s="49"/>
      <c r="G86" s="31"/>
      <c r="H86" s="41"/>
      <c r="I86" s="49"/>
      <c r="J86" s="54"/>
      <c r="K86" s="56"/>
      <c r="L86" s="58"/>
      <c r="M86" s="60"/>
      <c r="N86" s="62"/>
      <c r="O86" s="66"/>
      <c r="P86" s="31"/>
      <c r="Q86" s="41"/>
      <c r="R86" s="49"/>
      <c r="S86" s="90"/>
      <c r="T86" s="96"/>
      <c r="U86" s="104" t="str">
        <f t="shared" si="7"/>
        <v xml:space="preserve"> </v>
      </c>
      <c r="V86" s="96"/>
      <c r="W86" s="96"/>
      <c r="X86" s="104" t="str">
        <f t="shared" si="8"/>
        <v xml:space="preserve"> </v>
      </c>
      <c r="Y86" s="96"/>
      <c r="Z86" s="96"/>
      <c r="AA86" s="104" t="str">
        <f t="shared" si="9"/>
        <v xml:space="preserve"> </v>
      </c>
      <c r="AB86" s="96"/>
      <c r="AC86" s="96"/>
      <c r="AD86" s="104" t="str">
        <f t="shared" si="10"/>
        <v xml:space="preserve"> </v>
      </c>
      <c r="AE86" s="96"/>
      <c r="AF86" s="96"/>
      <c r="AG86" s="104" t="str">
        <f t="shared" si="11"/>
        <v xml:space="preserve"> </v>
      </c>
      <c r="AH86" s="96"/>
      <c r="AI86" s="96"/>
      <c r="AJ86" s="104" t="str">
        <f t="shared" si="12"/>
        <v xml:space="preserve"> </v>
      </c>
      <c r="AK86" s="96"/>
      <c r="AL86" s="96"/>
      <c r="AM86" s="104" t="str">
        <f t="shared" si="13"/>
        <v xml:space="preserve"> </v>
      </c>
      <c r="AN86" s="96"/>
      <c r="AO86" s="96"/>
      <c r="AP86" s="122"/>
      <c r="AQ86" s="122"/>
      <c r="AR86" s="143"/>
      <c r="AS86" s="149"/>
      <c r="AT86" s="143"/>
      <c r="AU86" s="162"/>
      <c r="AX86" s="5">
        <v>82</v>
      </c>
      <c r="AY86" s="215">
        <v>0.5</v>
      </c>
      <c r="AZ86" s="1">
        <f>G85</f>
        <v>0</v>
      </c>
      <c r="BB86" s="174" t="str">
        <f>M85</f>
        <v/>
      </c>
      <c r="BC86" s="2" t="str">
        <f>IF(P85="","",IF(P85=32,"φ30","φ"&amp;P85))</f>
        <v/>
      </c>
      <c r="BE86" s="178">
        <v>0.83</v>
      </c>
      <c r="BF86" s="4">
        <v>2917</v>
      </c>
      <c r="BG86" s="4">
        <v>394</v>
      </c>
      <c r="BH86" s="4">
        <v>140</v>
      </c>
      <c r="BI86" s="4">
        <v>61</v>
      </c>
      <c r="BJ86" s="4">
        <v>16</v>
      </c>
      <c r="BK86" s="4">
        <v>6</v>
      </c>
      <c r="BL86" s="5">
        <v>1</v>
      </c>
      <c r="BM86" s="5">
        <v>0</v>
      </c>
      <c r="BN86" s="5">
        <v>0</v>
      </c>
      <c r="BO86" s="5">
        <v>0</v>
      </c>
    </row>
    <row r="87" spans="1:67" ht="11.1" customHeight="1">
      <c r="A87" s="10"/>
      <c r="B87" s="15" t="s">
        <v>26</v>
      </c>
      <c r="C87" s="22"/>
      <c r="D87" s="30"/>
      <c r="E87" s="40"/>
      <c r="F87" s="48"/>
      <c r="G87" s="30"/>
      <c r="H87" s="40"/>
      <c r="I87" s="48"/>
      <c r="J87" s="53" t="str">
        <f>IF(G87="","",DGET(AX$4:AY$104,"同時使用率",AZ87:AZ88))</f>
        <v/>
      </c>
      <c r="K87" s="55"/>
      <c r="L87" s="57"/>
      <c r="M87" s="59" t="str">
        <f>IF(J87="","",IF(D87*J87&lt;3,ROUND(D87*J87,2),IF(D87*J87&lt;10,ROUND(D87*J87,1),IF(D87*J87&lt;30,ROUND(D87*J87,0),ROUND(D87*J87,-1)))))</f>
        <v/>
      </c>
      <c r="N87" s="61"/>
      <c r="O87" s="65"/>
      <c r="P87" s="30"/>
      <c r="Q87" s="40"/>
      <c r="R87" s="48"/>
      <c r="S87" s="89"/>
      <c r="T87" s="95"/>
      <c r="U87" s="103" t="str">
        <f t="shared" si="7"/>
        <v xml:space="preserve"> </v>
      </c>
      <c r="V87" s="95"/>
      <c r="W87" s="95"/>
      <c r="X87" s="103" t="str">
        <f t="shared" si="8"/>
        <v xml:space="preserve"> </v>
      </c>
      <c r="Y87" s="95"/>
      <c r="Z87" s="95"/>
      <c r="AA87" s="103" t="str">
        <f t="shared" si="9"/>
        <v xml:space="preserve"> </v>
      </c>
      <c r="AB87" s="95"/>
      <c r="AC87" s="95"/>
      <c r="AD87" s="103" t="str">
        <f t="shared" si="10"/>
        <v xml:space="preserve"> </v>
      </c>
      <c r="AE87" s="95"/>
      <c r="AF87" s="95"/>
      <c r="AG87" s="103" t="str">
        <f t="shared" si="11"/>
        <v xml:space="preserve"> </v>
      </c>
      <c r="AH87" s="95"/>
      <c r="AI87" s="95"/>
      <c r="AJ87" s="103" t="str">
        <f t="shared" si="12"/>
        <v xml:space="preserve"> </v>
      </c>
      <c r="AK87" s="95"/>
      <c r="AL87" s="95"/>
      <c r="AM87" s="103" t="str">
        <f t="shared" si="13"/>
        <v xml:space="preserve"> </v>
      </c>
      <c r="AN87" s="95"/>
      <c r="AO87" s="95"/>
      <c r="AP87" s="121" t="str">
        <f>IF(SUM(S87:AO88)=0,"",SUM(S87:AO88))</f>
        <v/>
      </c>
      <c r="AQ87" s="119" t="str">
        <f>IF(P87="","",DGET(BE$4:BO$400,BC88,BB87:BB88))</f>
        <v/>
      </c>
      <c r="AR87" s="142" t="str">
        <f>IF(AP87="","",ROUND(AP87*AQ87/1000,2))</f>
        <v/>
      </c>
      <c r="AS87" s="148"/>
      <c r="AT87" s="142" t="str">
        <f>IF(AR87="","",ROUND(AR87+AS87,2))</f>
        <v/>
      </c>
      <c r="AU87" s="161"/>
      <c r="AV87" s="1" t="str">
        <f>IF(AU87="○",AT87,"")</f>
        <v/>
      </c>
      <c r="AX87" s="6">
        <v>83</v>
      </c>
      <c r="AY87" s="215">
        <v>0.5</v>
      </c>
      <c r="AZ87" s="168" t="s">
        <v>12</v>
      </c>
      <c r="BB87" s="2" t="s">
        <v>53</v>
      </c>
      <c r="BC87" s="2" t="s">
        <v>18</v>
      </c>
      <c r="BE87" s="178">
        <v>0.84</v>
      </c>
      <c r="BF87" s="4">
        <v>2982</v>
      </c>
      <c r="BG87" s="4">
        <v>408</v>
      </c>
      <c r="BH87" s="4">
        <v>145</v>
      </c>
      <c r="BI87" s="4">
        <v>63</v>
      </c>
      <c r="BJ87" s="4">
        <v>17</v>
      </c>
      <c r="BK87" s="4">
        <v>6</v>
      </c>
      <c r="BL87" s="5">
        <v>1</v>
      </c>
      <c r="BM87" s="5">
        <v>0</v>
      </c>
      <c r="BN87" s="5">
        <v>0</v>
      </c>
      <c r="BO87" s="5">
        <v>0</v>
      </c>
    </row>
    <row r="88" spans="1:67" ht="11.1" customHeight="1">
      <c r="A88" s="11"/>
      <c r="B88" s="16"/>
      <c r="C88" s="23"/>
      <c r="D88" s="31"/>
      <c r="E88" s="41"/>
      <c r="F88" s="49"/>
      <c r="G88" s="31"/>
      <c r="H88" s="41"/>
      <c r="I88" s="49"/>
      <c r="J88" s="54"/>
      <c r="K88" s="56"/>
      <c r="L88" s="58"/>
      <c r="M88" s="60"/>
      <c r="N88" s="62"/>
      <c r="O88" s="66"/>
      <c r="P88" s="31"/>
      <c r="Q88" s="41"/>
      <c r="R88" s="49"/>
      <c r="S88" s="90"/>
      <c r="T88" s="96"/>
      <c r="U88" s="104" t="str">
        <f t="shared" si="7"/>
        <v xml:space="preserve"> </v>
      </c>
      <c r="V88" s="96"/>
      <c r="W88" s="96"/>
      <c r="X88" s="104" t="str">
        <f t="shared" si="8"/>
        <v xml:space="preserve"> </v>
      </c>
      <c r="Y88" s="96"/>
      <c r="Z88" s="96"/>
      <c r="AA88" s="104" t="str">
        <f t="shared" si="9"/>
        <v xml:space="preserve"> </v>
      </c>
      <c r="AB88" s="96"/>
      <c r="AC88" s="96"/>
      <c r="AD88" s="104" t="str">
        <f t="shared" si="10"/>
        <v xml:space="preserve"> </v>
      </c>
      <c r="AE88" s="96"/>
      <c r="AF88" s="96"/>
      <c r="AG88" s="104" t="str">
        <f t="shared" si="11"/>
        <v xml:space="preserve"> </v>
      </c>
      <c r="AH88" s="96"/>
      <c r="AI88" s="96"/>
      <c r="AJ88" s="104" t="str">
        <f t="shared" si="12"/>
        <v xml:space="preserve"> </v>
      </c>
      <c r="AK88" s="96"/>
      <c r="AL88" s="96"/>
      <c r="AM88" s="104" t="str">
        <f t="shared" si="13"/>
        <v xml:space="preserve"> </v>
      </c>
      <c r="AN88" s="96"/>
      <c r="AO88" s="96"/>
      <c r="AP88" s="122"/>
      <c r="AQ88" s="122"/>
      <c r="AR88" s="143"/>
      <c r="AS88" s="149"/>
      <c r="AT88" s="143"/>
      <c r="AU88" s="162"/>
      <c r="AX88" s="5">
        <v>84</v>
      </c>
      <c r="AY88" s="215">
        <v>0.5</v>
      </c>
      <c r="AZ88" s="1">
        <f>G87</f>
        <v>0</v>
      </c>
      <c r="BB88" s="174" t="str">
        <f>M87</f>
        <v/>
      </c>
      <c r="BC88" s="2" t="str">
        <f>IF(P87="","",IF(P87=32,"φ30","φ"&amp;P87))</f>
        <v/>
      </c>
      <c r="BE88" s="178">
        <v>0.85</v>
      </c>
      <c r="BF88" s="4">
        <v>3047</v>
      </c>
      <c r="BG88" s="4">
        <v>408</v>
      </c>
      <c r="BH88" s="4">
        <v>145</v>
      </c>
      <c r="BI88" s="4">
        <v>63</v>
      </c>
      <c r="BJ88" s="4">
        <v>17</v>
      </c>
      <c r="BK88" s="4">
        <v>6</v>
      </c>
      <c r="BL88" s="5">
        <v>1</v>
      </c>
      <c r="BM88" s="5">
        <v>0</v>
      </c>
      <c r="BN88" s="5">
        <v>0</v>
      </c>
      <c r="BO88" s="5">
        <v>0</v>
      </c>
    </row>
    <row r="89" spans="1:67" ht="11.1" customHeight="1">
      <c r="A89" s="10"/>
      <c r="B89" s="15" t="s">
        <v>26</v>
      </c>
      <c r="C89" s="22"/>
      <c r="D89" s="30"/>
      <c r="E89" s="40"/>
      <c r="F89" s="48"/>
      <c r="G89" s="30"/>
      <c r="H89" s="40"/>
      <c r="I89" s="48"/>
      <c r="J89" s="53" t="str">
        <f>IF(G89="","",DGET(AX$4:AY$104,"同時使用率",AZ89:AZ90))</f>
        <v/>
      </c>
      <c r="K89" s="55"/>
      <c r="L89" s="57"/>
      <c r="M89" s="59" t="str">
        <f>IF(J89="","",IF(D89*J89&lt;3,ROUND(D89*J89,2),IF(D89*J89&lt;10,ROUND(D89*J89,1),IF(D89*J89&lt;30,ROUND(D89*J89,0),ROUND(D89*J89,-1)))))</f>
        <v/>
      </c>
      <c r="N89" s="61"/>
      <c r="O89" s="65"/>
      <c r="P89" s="30"/>
      <c r="Q89" s="40"/>
      <c r="R89" s="48"/>
      <c r="S89" s="89"/>
      <c r="T89" s="95"/>
      <c r="U89" s="103" t="str">
        <f t="shared" si="7"/>
        <v xml:space="preserve"> </v>
      </c>
      <c r="V89" s="95"/>
      <c r="W89" s="95"/>
      <c r="X89" s="103" t="str">
        <f t="shared" si="8"/>
        <v xml:space="preserve"> </v>
      </c>
      <c r="Y89" s="95"/>
      <c r="Z89" s="95"/>
      <c r="AA89" s="103" t="str">
        <f t="shared" si="9"/>
        <v xml:space="preserve"> </v>
      </c>
      <c r="AB89" s="95"/>
      <c r="AC89" s="95"/>
      <c r="AD89" s="103" t="str">
        <f t="shared" si="10"/>
        <v xml:space="preserve"> </v>
      </c>
      <c r="AE89" s="95"/>
      <c r="AF89" s="95"/>
      <c r="AG89" s="103" t="str">
        <f t="shared" si="11"/>
        <v xml:space="preserve"> </v>
      </c>
      <c r="AH89" s="95"/>
      <c r="AI89" s="95"/>
      <c r="AJ89" s="103" t="str">
        <f t="shared" si="12"/>
        <v xml:space="preserve"> </v>
      </c>
      <c r="AK89" s="95"/>
      <c r="AL89" s="95"/>
      <c r="AM89" s="103" t="str">
        <f t="shared" si="13"/>
        <v xml:space="preserve"> </v>
      </c>
      <c r="AN89" s="95"/>
      <c r="AO89" s="95"/>
      <c r="AP89" s="121" t="str">
        <f>IF(SUM(S89:AO90)=0,"",SUM(S89:AO90))</f>
        <v/>
      </c>
      <c r="AQ89" s="119" t="str">
        <f>IF(P89="","",DGET(BE$4:BO$400,BC90,BB89:BB90))</f>
        <v/>
      </c>
      <c r="AR89" s="142" t="str">
        <f>IF(AP89="","",ROUND(AP89*AQ89/1000,2))</f>
        <v/>
      </c>
      <c r="AS89" s="148"/>
      <c r="AT89" s="142" t="str">
        <f>IF(AR89="","",ROUND(AR89+AS89,2))</f>
        <v/>
      </c>
      <c r="AU89" s="161"/>
      <c r="AV89" s="1" t="str">
        <f>IF(AU89="○",AT89,"")</f>
        <v/>
      </c>
      <c r="AX89" s="6">
        <v>85</v>
      </c>
      <c r="AY89" s="215">
        <v>0.5</v>
      </c>
      <c r="AZ89" s="168" t="s">
        <v>12</v>
      </c>
      <c r="BB89" s="2" t="s">
        <v>53</v>
      </c>
      <c r="BC89" s="2" t="s">
        <v>18</v>
      </c>
      <c r="BE89" s="178">
        <v>0.86</v>
      </c>
      <c r="BF89" s="4">
        <v>3113</v>
      </c>
      <c r="BG89" s="4">
        <v>422</v>
      </c>
      <c r="BH89" s="4">
        <v>150</v>
      </c>
      <c r="BI89" s="4">
        <v>65</v>
      </c>
      <c r="BJ89" s="4">
        <v>17</v>
      </c>
      <c r="BK89" s="4">
        <v>6</v>
      </c>
      <c r="BL89" s="5">
        <v>1</v>
      </c>
      <c r="BM89" s="5">
        <v>0</v>
      </c>
      <c r="BN89" s="5">
        <v>0</v>
      </c>
      <c r="BO89" s="5">
        <v>0</v>
      </c>
    </row>
    <row r="90" spans="1:67" ht="11.1" customHeight="1">
      <c r="A90" s="11"/>
      <c r="B90" s="16"/>
      <c r="C90" s="23"/>
      <c r="D90" s="31"/>
      <c r="E90" s="41"/>
      <c r="F90" s="49"/>
      <c r="G90" s="31"/>
      <c r="H90" s="41"/>
      <c r="I90" s="49"/>
      <c r="J90" s="54"/>
      <c r="K90" s="56"/>
      <c r="L90" s="58"/>
      <c r="M90" s="60"/>
      <c r="N90" s="62"/>
      <c r="O90" s="66"/>
      <c r="P90" s="31"/>
      <c r="Q90" s="41"/>
      <c r="R90" s="49"/>
      <c r="S90" s="90"/>
      <c r="T90" s="96"/>
      <c r="U90" s="104" t="str">
        <f t="shared" si="7"/>
        <v xml:space="preserve"> </v>
      </c>
      <c r="V90" s="96"/>
      <c r="W90" s="96"/>
      <c r="X90" s="104" t="str">
        <f t="shared" si="8"/>
        <v xml:space="preserve"> </v>
      </c>
      <c r="Y90" s="96"/>
      <c r="Z90" s="96"/>
      <c r="AA90" s="104" t="str">
        <f t="shared" si="9"/>
        <v xml:space="preserve"> </v>
      </c>
      <c r="AB90" s="96"/>
      <c r="AC90" s="96"/>
      <c r="AD90" s="104" t="str">
        <f t="shared" si="10"/>
        <v xml:space="preserve"> </v>
      </c>
      <c r="AE90" s="96"/>
      <c r="AF90" s="96"/>
      <c r="AG90" s="104" t="str">
        <f t="shared" si="11"/>
        <v xml:space="preserve"> </v>
      </c>
      <c r="AH90" s="96"/>
      <c r="AI90" s="96"/>
      <c r="AJ90" s="104" t="str">
        <f t="shared" si="12"/>
        <v xml:space="preserve"> </v>
      </c>
      <c r="AK90" s="96"/>
      <c r="AL90" s="96"/>
      <c r="AM90" s="104" t="str">
        <f t="shared" si="13"/>
        <v xml:space="preserve"> </v>
      </c>
      <c r="AN90" s="96"/>
      <c r="AO90" s="96"/>
      <c r="AP90" s="122"/>
      <c r="AQ90" s="122"/>
      <c r="AR90" s="143"/>
      <c r="AS90" s="149"/>
      <c r="AT90" s="143"/>
      <c r="AU90" s="162"/>
      <c r="AX90" s="5">
        <v>86</v>
      </c>
      <c r="AY90" s="215">
        <v>0.5</v>
      </c>
      <c r="AZ90" s="1">
        <f>G89</f>
        <v>0</v>
      </c>
      <c r="BB90" s="174" t="str">
        <f>M89</f>
        <v/>
      </c>
      <c r="BC90" s="2" t="str">
        <f>IF(P89="","",IF(P89=32,"φ30","φ"&amp;P89))</f>
        <v/>
      </c>
      <c r="BE90" s="178">
        <v>0.87</v>
      </c>
      <c r="BF90" s="4">
        <v>3180</v>
      </c>
      <c r="BG90" s="4">
        <v>422</v>
      </c>
      <c r="BH90" s="4">
        <v>150</v>
      </c>
      <c r="BI90" s="4">
        <v>65</v>
      </c>
      <c r="BJ90" s="4">
        <v>17</v>
      </c>
      <c r="BK90" s="4">
        <v>6</v>
      </c>
      <c r="BL90" s="5">
        <v>1</v>
      </c>
      <c r="BM90" s="5">
        <v>0</v>
      </c>
      <c r="BN90" s="5">
        <v>0</v>
      </c>
      <c r="BO90" s="5">
        <v>0</v>
      </c>
    </row>
    <row r="91" spans="1:67" ht="11.1" customHeight="1">
      <c r="A91" s="10"/>
      <c r="B91" s="15" t="s">
        <v>26</v>
      </c>
      <c r="C91" s="22"/>
      <c r="D91" s="30"/>
      <c r="E91" s="40"/>
      <c r="F91" s="48"/>
      <c r="G91" s="30"/>
      <c r="H91" s="40"/>
      <c r="I91" s="48"/>
      <c r="J91" s="53" t="str">
        <f>IF(G91="","",DGET(AX$4:AY$104,"同時使用率",AZ91:AZ92))</f>
        <v/>
      </c>
      <c r="K91" s="55"/>
      <c r="L91" s="57"/>
      <c r="M91" s="59" t="str">
        <f>IF(J91="","",IF(D91*J91&lt;3,ROUND(D91*J91,2),IF(D91*J91&lt;10,ROUND(D91*J91,1),IF(D91*J91&lt;30,ROUND(D91*J91,0),ROUND(D91*J91,-1)))))</f>
        <v/>
      </c>
      <c r="N91" s="61"/>
      <c r="O91" s="65"/>
      <c r="P91" s="30"/>
      <c r="Q91" s="40"/>
      <c r="R91" s="48"/>
      <c r="S91" s="89"/>
      <c r="T91" s="95"/>
      <c r="U91" s="103" t="str">
        <f t="shared" si="7"/>
        <v xml:space="preserve"> </v>
      </c>
      <c r="V91" s="95"/>
      <c r="W91" s="95"/>
      <c r="X91" s="103" t="str">
        <f t="shared" si="8"/>
        <v xml:space="preserve"> </v>
      </c>
      <c r="Y91" s="95"/>
      <c r="Z91" s="95"/>
      <c r="AA91" s="103" t="str">
        <f t="shared" si="9"/>
        <v xml:space="preserve"> </v>
      </c>
      <c r="AB91" s="95"/>
      <c r="AC91" s="95"/>
      <c r="AD91" s="103" t="str">
        <f t="shared" si="10"/>
        <v xml:space="preserve"> </v>
      </c>
      <c r="AE91" s="95"/>
      <c r="AF91" s="95"/>
      <c r="AG91" s="103" t="str">
        <f t="shared" si="11"/>
        <v xml:space="preserve"> </v>
      </c>
      <c r="AH91" s="95"/>
      <c r="AI91" s="95"/>
      <c r="AJ91" s="103" t="str">
        <f t="shared" si="12"/>
        <v xml:space="preserve"> </v>
      </c>
      <c r="AK91" s="95"/>
      <c r="AL91" s="95"/>
      <c r="AM91" s="103" t="str">
        <f t="shared" si="13"/>
        <v xml:space="preserve"> </v>
      </c>
      <c r="AN91" s="95"/>
      <c r="AO91" s="95"/>
      <c r="AP91" s="121" t="str">
        <f>IF(SUM(S91:AO92)=0,"",SUM(S91:AO92))</f>
        <v/>
      </c>
      <c r="AQ91" s="119" t="str">
        <f>IF(P91="","",DGET(BE$4:BO$400,BC92,BB91:BB92))</f>
        <v/>
      </c>
      <c r="AR91" s="142" t="str">
        <f>IF(AP91="","",ROUND(AP91*AQ91/1000,2))</f>
        <v/>
      </c>
      <c r="AS91" s="148"/>
      <c r="AT91" s="142" t="str">
        <f>IF(AR91="","",ROUND(AR91+AS91,2))</f>
        <v/>
      </c>
      <c r="AU91" s="161"/>
      <c r="AV91" s="1" t="str">
        <f>IF(AU91="○",AT91,"")</f>
        <v/>
      </c>
      <c r="AX91" s="6">
        <v>87</v>
      </c>
      <c r="AY91" s="215">
        <v>0.5</v>
      </c>
      <c r="AZ91" s="168" t="s">
        <v>12</v>
      </c>
      <c r="BB91" s="2" t="s">
        <v>53</v>
      </c>
      <c r="BC91" s="2" t="s">
        <v>18</v>
      </c>
      <c r="BE91" s="178">
        <v>0.88</v>
      </c>
      <c r="BF91" s="4">
        <v>3247</v>
      </c>
      <c r="BG91" s="4">
        <v>437</v>
      </c>
      <c r="BH91" s="4">
        <v>156</v>
      </c>
      <c r="BI91" s="4">
        <v>67</v>
      </c>
      <c r="BJ91" s="4">
        <v>18</v>
      </c>
      <c r="BK91" s="4">
        <v>6</v>
      </c>
      <c r="BL91" s="5">
        <v>1</v>
      </c>
      <c r="BM91" s="5">
        <v>0</v>
      </c>
      <c r="BN91" s="5">
        <v>0</v>
      </c>
      <c r="BO91" s="5">
        <v>0</v>
      </c>
    </row>
    <row r="92" spans="1:67" ht="11.1" customHeight="1">
      <c r="A92" s="11"/>
      <c r="B92" s="16"/>
      <c r="C92" s="23"/>
      <c r="D92" s="31"/>
      <c r="E92" s="41"/>
      <c r="F92" s="49"/>
      <c r="G92" s="31"/>
      <c r="H92" s="41"/>
      <c r="I92" s="49"/>
      <c r="J92" s="54"/>
      <c r="K92" s="56"/>
      <c r="L92" s="58"/>
      <c r="M92" s="60"/>
      <c r="N92" s="62"/>
      <c r="O92" s="66"/>
      <c r="P92" s="31"/>
      <c r="Q92" s="41"/>
      <c r="R92" s="49"/>
      <c r="S92" s="90"/>
      <c r="T92" s="96"/>
      <c r="U92" s="104" t="str">
        <f t="shared" si="7"/>
        <v xml:space="preserve"> </v>
      </c>
      <c r="V92" s="96"/>
      <c r="W92" s="96"/>
      <c r="X92" s="104" t="str">
        <f t="shared" si="8"/>
        <v xml:space="preserve"> </v>
      </c>
      <c r="Y92" s="96"/>
      <c r="Z92" s="96"/>
      <c r="AA92" s="104" t="str">
        <f t="shared" si="9"/>
        <v xml:space="preserve"> </v>
      </c>
      <c r="AB92" s="96"/>
      <c r="AC92" s="96"/>
      <c r="AD92" s="104" t="str">
        <f t="shared" si="10"/>
        <v xml:space="preserve"> </v>
      </c>
      <c r="AE92" s="96"/>
      <c r="AF92" s="96"/>
      <c r="AG92" s="104" t="str">
        <f t="shared" si="11"/>
        <v xml:space="preserve"> </v>
      </c>
      <c r="AH92" s="96"/>
      <c r="AI92" s="96"/>
      <c r="AJ92" s="104" t="str">
        <f t="shared" si="12"/>
        <v xml:space="preserve"> </v>
      </c>
      <c r="AK92" s="96"/>
      <c r="AL92" s="96"/>
      <c r="AM92" s="104" t="str">
        <f t="shared" si="13"/>
        <v xml:space="preserve"> </v>
      </c>
      <c r="AN92" s="96"/>
      <c r="AO92" s="96"/>
      <c r="AP92" s="122"/>
      <c r="AQ92" s="122"/>
      <c r="AR92" s="143"/>
      <c r="AS92" s="149"/>
      <c r="AT92" s="143"/>
      <c r="AU92" s="162"/>
      <c r="AX92" s="5">
        <v>88</v>
      </c>
      <c r="AY92" s="215">
        <v>0.5</v>
      </c>
      <c r="AZ92" s="1">
        <f>G91</f>
        <v>0</v>
      </c>
      <c r="BB92" s="174" t="str">
        <f>M91</f>
        <v/>
      </c>
      <c r="BC92" s="2" t="str">
        <f>IF(P91="","",IF(P91=32,"φ30","φ"&amp;P91))</f>
        <v/>
      </c>
      <c r="BE92" s="178">
        <v>0.89</v>
      </c>
      <c r="BF92" s="4">
        <v>3315</v>
      </c>
      <c r="BG92" s="4">
        <v>452</v>
      </c>
      <c r="BH92" s="4">
        <v>161</v>
      </c>
      <c r="BI92" s="4">
        <v>69</v>
      </c>
      <c r="BJ92" s="4">
        <v>18</v>
      </c>
      <c r="BK92" s="4">
        <v>6</v>
      </c>
      <c r="BL92" s="5">
        <v>1</v>
      </c>
      <c r="BM92" s="5">
        <v>0</v>
      </c>
      <c r="BN92" s="5">
        <v>0</v>
      </c>
      <c r="BO92" s="5">
        <v>0</v>
      </c>
    </row>
    <row r="93" spans="1:67" ht="11.1" customHeight="1">
      <c r="A93" s="10"/>
      <c r="B93" s="15" t="s">
        <v>26</v>
      </c>
      <c r="C93" s="22"/>
      <c r="D93" s="30"/>
      <c r="E93" s="40"/>
      <c r="F93" s="48"/>
      <c r="G93" s="30"/>
      <c r="H93" s="40"/>
      <c r="I93" s="48"/>
      <c r="J93" s="53" t="str">
        <f>IF(G93="","",DGET(AX$4:AY$104,"同時使用率",AZ93:AZ94))</f>
        <v/>
      </c>
      <c r="K93" s="55"/>
      <c r="L93" s="57"/>
      <c r="M93" s="59" t="str">
        <f>IF(J93="","",IF(D93*J93&lt;3,ROUND(D93*J93,2),IF(D93*J93&lt;10,ROUND(D93*J93,1),IF(D93*J93&lt;30,ROUND(D93*J93,0),ROUND(D93*J93,-1)))))</f>
        <v/>
      </c>
      <c r="N93" s="61"/>
      <c r="O93" s="65"/>
      <c r="P93" s="30"/>
      <c r="Q93" s="40"/>
      <c r="R93" s="48"/>
      <c r="S93" s="89"/>
      <c r="T93" s="95"/>
      <c r="U93" s="103" t="str">
        <f t="shared" si="7"/>
        <v xml:space="preserve"> </v>
      </c>
      <c r="V93" s="95"/>
      <c r="W93" s="95"/>
      <c r="X93" s="103" t="str">
        <f t="shared" si="8"/>
        <v xml:space="preserve"> </v>
      </c>
      <c r="Y93" s="95"/>
      <c r="Z93" s="95"/>
      <c r="AA93" s="103" t="str">
        <f t="shared" si="9"/>
        <v xml:space="preserve"> </v>
      </c>
      <c r="AB93" s="95"/>
      <c r="AC93" s="95"/>
      <c r="AD93" s="103" t="str">
        <f t="shared" si="10"/>
        <v xml:space="preserve"> </v>
      </c>
      <c r="AE93" s="95"/>
      <c r="AF93" s="95"/>
      <c r="AG93" s="103" t="str">
        <f t="shared" si="11"/>
        <v xml:space="preserve"> </v>
      </c>
      <c r="AH93" s="95"/>
      <c r="AI93" s="95"/>
      <c r="AJ93" s="103" t="str">
        <f t="shared" si="12"/>
        <v xml:space="preserve"> </v>
      </c>
      <c r="AK93" s="95"/>
      <c r="AL93" s="95"/>
      <c r="AM93" s="103" t="str">
        <f t="shared" si="13"/>
        <v xml:space="preserve"> </v>
      </c>
      <c r="AN93" s="95"/>
      <c r="AO93" s="95"/>
      <c r="AP93" s="121" t="str">
        <f>IF(SUM(S93:AO94)=0,"",SUM(S93:AO94))</f>
        <v/>
      </c>
      <c r="AQ93" s="119" t="str">
        <f>IF(P93="","",DGET(BE$4:BO$400,BC94,BB93:BB94))</f>
        <v/>
      </c>
      <c r="AR93" s="142" t="str">
        <f>IF(AP93="","",ROUND(AP93*AQ93/1000,2))</f>
        <v/>
      </c>
      <c r="AS93" s="148"/>
      <c r="AT93" s="142" t="str">
        <f>IF(AR93="","",ROUND(AR93+AS93,2))</f>
        <v/>
      </c>
      <c r="AU93" s="161"/>
      <c r="AV93" s="1" t="str">
        <f>IF(AU93="○",AT93,"")</f>
        <v/>
      </c>
      <c r="AX93" s="6">
        <v>89</v>
      </c>
      <c r="AY93" s="215">
        <v>0.5</v>
      </c>
      <c r="AZ93" s="168" t="s">
        <v>12</v>
      </c>
      <c r="BB93" s="2" t="s">
        <v>53</v>
      </c>
      <c r="BC93" s="2" t="s">
        <v>18</v>
      </c>
      <c r="BE93" s="178">
        <v>0.9</v>
      </c>
      <c r="BF93" s="4">
        <v>3384</v>
      </c>
      <c r="BG93" s="4">
        <v>452</v>
      </c>
      <c r="BH93" s="4">
        <v>161</v>
      </c>
      <c r="BI93" s="4">
        <v>69</v>
      </c>
      <c r="BJ93" s="4">
        <v>18</v>
      </c>
      <c r="BK93" s="4">
        <v>6</v>
      </c>
      <c r="BL93" s="5">
        <v>1</v>
      </c>
      <c r="BM93" s="5">
        <v>0</v>
      </c>
      <c r="BN93" s="5">
        <v>0</v>
      </c>
      <c r="BO93" s="5">
        <v>0</v>
      </c>
    </row>
    <row r="94" spans="1:67" ht="11.1" customHeight="1">
      <c r="A94" s="11"/>
      <c r="B94" s="16"/>
      <c r="C94" s="23"/>
      <c r="D94" s="31"/>
      <c r="E94" s="41"/>
      <c r="F94" s="49"/>
      <c r="G94" s="31"/>
      <c r="H94" s="41"/>
      <c r="I94" s="49"/>
      <c r="J94" s="54"/>
      <c r="K94" s="56"/>
      <c r="L94" s="58"/>
      <c r="M94" s="60"/>
      <c r="N94" s="62"/>
      <c r="O94" s="66"/>
      <c r="P94" s="31"/>
      <c r="Q94" s="41"/>
      <c r="R94" s="49"/>
      <c r="S94" s="90"/>
      <c r="T94" s="96"/>
      <c r="U94" s="104" t="str">
        <f t="shared" si="7"/>
        <v xml:space="preserve"> </v>
      </c>
      <c r="V94" s="96"/>
      <c r="W94" s="96"/>
      <c r="X94" s="104" t="str">
        <f t="shared" si="8"/>
        <v xml:space="preserve"> </v>
      </c>
      <c r="Y94" s="96"/>
      <c r="Z94" s="96"/>
      <c r="AA94" s="104" t="str">
        <f t="shared" si="9"/>
        <v xml:space="preserve"> </v>
      </c>
      <c r="AB94" s="96"/>
      <c r="AC94" s="96"/>
      <c r="AD94" s="104" t="str">
        <f t="shared" si="10"/>
        <v xml:space="preserve"> </v>
      </c>
      <c r="AE94" s="96"/>
      <c r="AF94" s="96"/>
      <c r="AG94" s="104" t="str">
        <f t="shared" si="11"/>
        <v xml:space="preserve"> </v>
      </c>
      <c r="AH94" s="96"/>
      <c r="AI94" s="96"/>
      <c r="AJ94" s="104" t="str">
        <f t="shared" si="12"/>
        <v xml:space="preserve"> </v>
      </c>
      <c r="AK94" s="96"/>
      <c r="AL94" s="96"/>
      <c r="AM94" s="104" t="str">
        <f t="shared" si="13"/>
        <v xml:space="preserve"> </v>
      </c>
      <c r="AN94" s="96"/>
      <c r="AO94" s="96"/>
      <c r="AP94" s="122"/>
      <c r="AQ94" s="122"/>
      <c r="AR94" s="143"/>
      <c r="AS94" s="149"/>
      <c r="AT94" s="143"/>
      <c r="AU94" s="162"/>
      <c r="AX94" s="5">
        <v>90</v>
      </c>
      <c r="AY94" s="215">
        <v>0.5</v>
      </c>
      <c r="AZ94" s="1">
        <f>G93</f>
        <v>0</v>
      </c>
      <c r="BB94" s="174" t="str">
        <f>M93</f>
        <v/>
      </c>
      <c r="BC94" s="2" t="str">
        <f>IF(P93="","",IF(P93=32,"φ30","φ"&amp;P93))</f>
        <v/>
      </c>
      <c r="BE94" s="178">
        <v>0.91</v>
      </c>
      <c r="BF94" s="4">
        <v>3453</v>
      </c>
      <c r="BG94" s="4">
        <v>467</v>
      </c>
      <c r="BH94" s="4">
        <v>166</v>
      </c>
      <c r="BI94" s="4">
        <v>72</v>
      </c>
      <c r="BJ94" s="4">
        <v>19</v>
      </c>
      <c r="BK94" s="4">
        <v>7</v>
      </c>
      <c r="BL94" s="5">
        <v>1</v>
      </c>
      <c r="BM94" s="5">
        <v>0</v>
      </c>
      <c r="BN94" s="5">
        <v>0</v>
      </c>
      <c r="BO94" s="5">
        <v>0</v>
      </c>
    </row>
    <row r="95" spans="1:67" ht="11.1" customHeight="1">
      <c r="A95" s="10"/>
      <c r="B95" s="15" t="s">
        <v>26</v>
      </c>
      <c r="C95" s="22"/>
      <c r="D95" s="30"/>
      <c r="E95" s="40"/>
      <c r="F95" s="48"/>
      <c r="G95" s="30"/>
      <c r="H95" s="40"/>
      <c r="I95" s="48"/>
      <c r="J95" s="53" t="str">
        <f>IF(G95="","",DGET(AX$4:AY$104,"同時使用率",AZ95:AZ96))</f>
        <v/>
      </c>
      <c r="K95" s="55"/>
      <c r="L95" s="57"/>
      <c r="M95" s="59" t="str">
        <f>IF(J95="","",IF(D95*J95&lt;3,ROUND(D95*J95,2),IF(D95*J95&lt;10,ROUND(D95*J95,1),IF(D95*J95&lt;30,ROUND(D95*J95,0),ROUND(D95*J95,-1)))))</f>
        <v/>
      </c>
      <c r="N95" s="61"/>
      <c r="O95" s="65"/>
      <c r="P95" s="30"/>
      <c r="Q95" s="40"/>
      <c r="R95" s="48"/>
      <c r="S95" s="89"/>
      <c r="T95" s="95"/>
      <c r="U95" s="103" t="str">
        <f t="shared" si="7"/>
        <v xml:space="preserve"> </v>
      </c>
      <c r="V95" s="95"/>
      <c r="W95" s="95"/>
      <c r="X95" s="103" t="str">
        <f t="shared" si="8"/>
        <v xml:space="preserve"> </v>
      </c>
      <c r="Y95" s="95"/>
      <c r="Z95" s="95"/>
      <c r="AA95" s="103" t="str">
        <f t="shared" si="9"/>
        <v xml:space="preserve"> </v>
      </c>
      <c r="AB95" s="95"/>
      <c r="AC95" s="95"/>
      <c r="AD95" s="103" t="str">
        <f t="shared" si="10"/>
        <v xml:space="preserve"> </v>
      </c>
      <c r="AE95" s="95"/>
      <c r="AF95" s="95"/>
      <c r="AG95" s="103" t="str">
        <f t="shared" si="11"/>
        <v xml:space="preserve"> </v>
      </c>
      <c r="AH95" s="95"/>
      <c r="AI95" s="95"/>
      <c r="AJ95" s="103" t="str">
        <f t="shared" si="12"/>
        <v xml:space="preserve"> </v>
      </c>
      <c r="AK95" s="95"/>
      <c r="AL95" s="95"/>
      <c r="AM95" s="103" t="str">
        <f t="shared" si="13"/>
        <v xml:space="preserve"> </v>
      </c>
      <c r="AN95" s="95"/>
      <c r="AO95" s="95"/>
      <c r="AP95" s="121" t="str">
        <f>IF(SUM(S95:AO96)=0,"",SUM(S95:AO96))</f>
        <v/>
      </c>
      <c r="AQ95" s="119" t="str">
        <f>IF(P95="","",DGET(BE$4:BO$400,BC96,BB95:BB96))</f>
        <v/>
      </c>
      <c r="AR95" s="142" t="str">
        <f>IF(AP95="","",ROUND(AP95*AQ95/1000,2))</f>
        <v/>
      </c>
      <c r="AS95" s="148"/>
      <c r="AT95" s="142" t="str">
        <f>IF(AR95="","",ROUND(AR95+AS95,2))</f>
        <v/>
      </c>
      <c r="AU95" s="161"/>
      <c r="AV95" s="1" t="str">
        <f>IF(AU95="○",AT95,"")</f>
        <v/>
      </c>
      <c r="AX95" s="6">
        <v>91</v>
      </c>
      <c r="AY95" s="215">
        <v>0.5</v>
      </c>
      <c r="AZ95" s="168" t="s">
        <v>12</v>
      </c>
      <c r="BB95" s="2" t="s">
        <v>53</v>
      </c>
      <c r="BC95" s="2" t="s">
        <v>18</v>
      </c>
      <c r="BE95" s="178">
        <v>0.92</v>
      </c>
      <c r="BF95" s="4">
        <v>3523</v>
      </c>
      <c r="BG95" s="4">
        <v>467</v>
      </c>
      <c r="BH95" s="4">
        <v>166</v>
      </c>
      <c r="BI95" s="4">
        <v>72</v>
      </c>
      <c r="BJ95" s="4">
        <v>20</v>
      </c>
      <c r="BK95" s="4">
        <v>7</v>
      </c>
      <c r="BL95" s="5">
        <v>1</v>
      </c>
      <c r="BM95" s="5">
        <v>0</v>
      </c>
      <c r="BN95" s="5">
        <v>0</v>
      </c>
      <c r="BO95" s="5">
        <v>0</v>
      </c>
    </row>
    <row r="96" spans="1:67" ht="11.1" customHeight="1">
      <c r="A96" s="11"/>
      <c r="B96" s="16"/>
      <c r="C96" s="23"/>
      <c r="D96" s="31"/>
      <c r="E96" s="41"/>
      <c r="F96" s="49"/>
      <c r="G96" s="31"/>
      <c r="H96" s="41"/>
      <c r="I96" s="49"/>
      <c r="J96" s="54"/>
      <c r="K96" s="56"/>
      <c r="L96" s="58"/>
      <c r="M96" s="60"/>
      <c r="N96" s="62"/>
      <c r="O96" s="66"/>
      <c r="P96" s="31"/>
      <c r="Q96" s="41"/>
      <c r="R96" s="49"/>
      <c r="S96" s="90"/>
      <c r="T96" s="96"/>
      <c r="U96" s="104" t="str">
        <f t="shared" si="7"/>
        <v xml:space="preserve"> </v>
      </c>
      <c r="V96" s="96"/>
      <c r="W96" s="96"/>
      <c r="X96" s="104" t="str">
        <f t="shared" si="8"/>
        <v xml:space="preserve"> </v>
      </c>
      <c r="Y96" s="96"/>
      <c r="Z96" s="96"/>
      <c r="AA96" s="104" t="str">
        <f t="shared" si="9"/>
        <v xml:space="preserve"> </v>
      </c>
      <c r="AB96" s="96"/>
      <c r="AC96" s="96"/>
      <c r="AD96" s="104" t="str">
        <f t="shared" si="10"/>
        <v xml:space="preserve"> </v>
      </c>
      <c r="AE96" s="96"/>
      <c r="AF96" s="96"/>
      <c r="AG96" s="104" t="str">
        <f t="shared" si="11"/>
        <v xml:space="preserve"> </v>
      </c>
      <c r="AH96" s="96"/>
      <c r="AI96" s="96"/>
      <c r="AJ96" s="104" t="str">
        <f t="shared" si="12"/>
        <v xml:space="preserve"> </v>
      </c>
      <c r="AK96" s="96"/>
      <c r="AL96" s="96"/>
      <c r="AM96" s="104" t="str">
        <f t="shared" si="13"/>
        <v xml:space="preserve"> </v>
      </c>
      <c r="AN96" s="96"/>
      <c r="AO96" s="96"/>
      <c r="AP96" s="122"/>
      <c r="AQ96" s="122"/>
      <c r="AR96" s="143"/>
      <c r="AS96" s="149"/>
      <c r="AT96" s="143"/>
      <c r="AU96" s="162"/>
      <c r="AX96" s="5">
        <v>92</v>
      </c>
      <c r="AY96" s="215">
        <v>0.5</v>
      </c>
      <c r="AZ96" s="1">
        <f>G95</f>
        <v>0</v>
      </c>
      <c r="BB96" s="174" t="str">
        <f>M95</f>
        <v/>
      </c>
      <c r="BC96" s="2" t="str">
        <f>IF(P95="","",IF(P95=32,"φ30","φ"&amp;P95))</f>
        <v/>
      </c>
      <c r="BE96" s="178">
        <v>0.93</v>
      </c>
      <c r="BF96" s="4">
        <v>3594</v>
      </c>
      <c r="BG96" s="4">
        <v>482</v>
      </c>
      <c r="BH96" s="4">
        <v>171</v>
      </c>
      <c r="BI96" s="4">
        <v>74</v>
      </c>
      <c r="BJ96" s="4">
        <v>20</v>
      </c>
      <c r="BK96" s="4">
        <v>7</v>
      </c>
      <c r="BL96" s="5">
        <v>1</v>
      </c>
      <c r="BM96" s="5">
        <v>0</v>
      </c>
      <c r="BN96" s="5">
        <v>0</v>
      </c>
      <c r="BO96" s="5">
        <v>0</v>
      </c>
    </row>
    <row r="97" spans="1:67" ht="11.1" customHeight="1">
      <c r="A97" s="8" t="s">
        <v>43</v>
      </c>
      <c r="B97" s="15"/>
      <c r="C97" s="20"/>
      <c r="D97" s="8"/>
      <c r="E97" s="15"/>
      <c r="F97" s="20"/>
      <c r="G97" s="8"/>
      <c r="H97" s="15"/>
      <c r="I97" s="20"/>
      <c r="J97" s="8"/>
      <c r="K97" s="15"/>
      <c r="L97" s="20"/>
      <c r="M97" s="8"/>
      <c r="N97" s="15"/>
      <c r="O97" s="20"/>
      <c r="P97" s="8"/>
      <c r="Q97" s="15"/>
      <c r="R97" s="20"/>
      <c r="S97" s="91"/>
      <c r="T97" s="98"/>
      <c r="U97" s="105"/>
      <c r="V97" s="98"/>
      <c r="W97" s="98"/>
      <c r="X97" s="105"/>
      <c r="Y97" s="98"/>
      <c r="Z97" s="98"/>
      <c r="AA97" s="105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105"/>
      <c r="AN97" s="98"/>
      <c r="AO97" s="98"/>
      <c r="AP97" s="124" t="s">
        <v>45</v>
      </c>
      <c r="AQ97" s="132"/>
      <c r="AR97" s="132"/>
      <c r="AS97" s="150"/>
      <c r="AT97" s="29" t="str">
        <f>IF(D111="",IF(SUM(AV7:AV96)=0,"",ROUND(SUM(AV7:AV96),2)),"")</f>
        <v/>
      </c>
      <c r="AU97" s="47"/>
      <c r="AX97" s="6">
        <v>93</v>
      </c>
      <c r="AY97" s="215">
        <v>0.5</v>
      </c>
      <c r="AZ97" s="168"/>
      <c r="BE97" s="178">
        <v>0.94</v>
      </c>
      <c r="BF97" s="4">
        <v>3665</v>
      </c>
      <c r="BG97" s="4">
        <v>498</v>
      </c>
      <c r="BH97" s="4">
        <v>177</v>
      </c>
      <c r="BI97" s="4">
        <v>76</v>
      </c>
      <c r="BJ97" s="4">
        <v>20</v>
      </c>
      <c r="BK97" s="4">
        <v>7</v>
      </c>
      <c r="BL97" s="5">
        <v>1</v>
      </c>
      <c r="BM97" s="5">
        <v>0</v>
      </c>
      <c r="BN97" s="5">
        <v>0</v>
      </c>
      <c r="BO97" s="5">
        <v>0</v>
      </c>
    </row>
    <row r="98" spans="1:67" ht="11.1" customHeight="1">
      <c r="A98" s="9"/>
      <c r="B98" s="16"/>
      <c r="C98" s="21"/>
      <c r="D98" s="9"/>
      <c r="E98" s="16"/>
      <c r="F98" s="21"/>
      <c r="G98" s="9"/>
      <c r="H98" s="16"/>
      <c r="I98" s="21"/>
      <c r="J98" s="9"/>
      <c r="K98" s="16"/>
      <c r="L98" s="21"/>
      <c r="M98" s="9"/>
      <c r="N98" s="16"/>
      <c r="O98" s="21"/>
      <c r="P98" s="9"/>
      <c r="Q98" s="16"/>
      <c r="R98" s="21"/>
      <c r="S98" s="92"/>
      <c r="T98" s="99"/>
      <c r="U98" s="106"/>
      <c r="V98" s="99"/>
      <c r="W98" s="99"/>
      <c r="X98" s="106"/>
      <c r="Y98" s="99"/>
      <c r="Z98" s="99"/>
      <c r="AA98" s="106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106"/>
      <c r="AN98" s="99"/>
      <c r="AO98" s="99"/>
      <c r="AP98" s="125"/>
      <c r="AQ98" s="133"/>
      <c r="AR98" s="133"/>
      <c r="AS98" s="151"/>
      <c r="AT98" s="32"/>
      <c r="AU98" s="50"/>
      <c r="AX98" s="5">
        <v>94</v>
      </c>
      <c r="AY98" s="215">
        <v>0.5</v>
      </c>
      <c r="BE98" s="178">
        <v>0.95</v>
      </c>
      <c r="BF98" s="4">
        <v>3737</v>
      </c>
      <c r="BG98" s="4">
        <v>498</v>
      </c>
      <c r="BH98" s="4">
        <v>177</v>
      </c>
      <c r="BI98" s="4">
        <v>76</v>
      </c>
      <c r="BJ98" s="4">
        <v>20</v>
      </c>
      <c r="BK98" s="4">
        <v>7</v>
      </c>
      <c r="BL98" s="5">
        <v>1</v>
      </c>
      <c r="BM98" s="5">
        <v>0</v>
      </c>
      <c r="BN98" s="5">
        <v>0</v>
      </c>
      <c r="BO98" s="5">
        <v>0</v>
      </c>
    </row>
    <row r="99" spans="1:67" ht="11.1" customHeight="1">
      <c r="A99" s="8"/>
      <c r="B99" s="15"/>
      <c r="C99" s="20"/>
      <c r="D99" s="8"/>
      <c r="E99" s="15"/>
      <c r="F99" s="20"/>
      <c r="G99" s="8"/>
      <c r="H99" s="15"/>
      <c r="I99" s="20"/>
      <c r="J99" s="8"/>
      <c r="K99" s="15"/>
      <c r="L99" s="20"/>
      <c r="M99" s="8"/>
      <c r="N99" s="15"/>
      <c r="O99" s="20"/>
      <c r="P99" s="8"/>
      <c r="Q99" s="15"/>
      <c r="R99" s="20"/>
      <c r="S99" s="91"/>
      <c r="T99" s="98"/>
      <c r="U99" s="105"/>
      <c r="V99" s="98"/>
      <c r="W99" s="98"/>
      <c r="X99" s="105"/>
      <c r="Y99" s="98"/>
      <c r="Z99" s="98"/>
      <c r="AA99" s="105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105"/>
      <c r="AN99" s="98"/>
      <c r="AO99" s="98"/>
      <c r="AP99" s="124" t="s">
        <v>67</v>
      </c>
      <c r="AQ99" s="132"/>
      <c r="AR99" s="132"/>
      <c r="AS99" s="150"/>
      <c r="AT99" s="59" t="str">
        <f>IF(AT97="","",ROUND(AT97*1.1,2))</f>
        <v/>
      </c>
      <c r="AU99" s="65"/>
      <c r="AX99" s="6">
        <v>95</v>
      </c>
      <c r="AY99" s="215">
        <v>0.5</v>
      </c>
      <c r="BE99" s="178">
        <v>0.96</v>
      </c>
      <c r="BF99" s="4">
        <v>3810</v>
      </c>
      <c r="BG99" s="4">
        <v>514</v>
      </c>
      <c r="BH99" s="4">
        <v>182</v>
      </c>
      <c r="BI99" s="4">
        <v>79</v>
      </c>
      <c r="BJ99" s="4">
        <v>21</v>
      </c>
      <c r="BK99" s="4">
        <v>7</v>
      </c>
      <c r="BL99" s="5">
        <v>1</v>
      </c>
      <c r="BM99" s="5">
        <v>0</v>
      </c>
      <c r="BN99" s="5">
        <v>0</v>
      </c>
      <c r="BO99" s="5">
        <v>0</v>
      </c>
    </row>
    <row r="100" spans="1:67" ht="11.1" customHeight="1">
      <c r="A100" s="9"/>
      <c r="B100" s="16"/>
      <c r="C100" s="21"/>
      <c r="D100" s="9"/>
      <c r="E100" s="16"/>
      <c r="F100" s="21"/>
      <c r="G100" s="9"/>
      <c r="H100" s="16"/>
      <c r="I100" s="21"/>
      <c r="J100" s="9"/>
      <c r="K100" s="16"/>
      <c r="L100" s="21"/>
      <c r="M100" s="9"/>
      <c r="N100" s="16"/>
      <c r="O100" s="21"/>
      <c r="P100" s="9"/>
      <c r="Q100" s="16"/>
      <c r="R100" s="21"/>
      <c r="S100" s="92"/>
      <c r="T100" s="99"/>
      <c r="U100" s="106"/>
      <c r="V100" s="99"/>
      <c r="W100" s="99"/>
      <c r="X100" s="106"/>
      <c r="Y100" s="99"/>
      <c r="Z100" s="99"/>
      <c r="AA100" s="106"/>
      <c r="AB100" s="99"/>
      <c r="AC100" s="99"/>
      <c r="AD100" s="99"/>
      <c r="AE100" s="99"/>
      <c r="AF100" s="99"/>
      <c r="AG100" s="99"/>
      <c r="AH100" s="99"/>
      <c r="AI100" s="99"/>
      <c r="AJ100" s="203"/>
      <c r="AK100" s="203"/>
      <c r="AL100" s="203"/>
      <c r="AM100" s="206"/>
      <c r="AN100" s="203"/>
      <c r="AO100" s="203"/>
      <c r="AP100" s="125"/>
      <c r="AQ100" s="133"/>
      <c r="AR100" s="133"/>
      <c r="AS100" s="151"/>
      <c r="AT100" s="60"/>
      <c r="AU100" s="66"/>
      <c r="AX100" s="5">
        <v>96</v>
      </c>
      <c r="AY100" s="215">
        <v>0.5</v>
      </c>
      <c r="BE100" s="178">
        <v>0.97</v>
      </c>
      <c r="BF100" s="4">
        <v>3883</v>
      </c>
      <c r="BG100" s="4">
        <v>530</v>
      </c>
      <c r="BH100" s="4">
        <v>188</v>
      </c>
      <c r="BI100" s="4">
        <v>81</v>
      </c>
      <c r="BJ100" s="4">
        <v>21</v>
      </c>
      <c r="BK100" s="4">
        <v>8</v>
      </c>
      <c r="BL100" s="5">
        <v>1</v>
      </c>
      <c r="BM100" s="5">
        <v>0</v>
      </c>
      <c r="BN100" s="5">
        <v>0</v>
      </c>
      <c r="BO100" s="5">
        <v>0</v>
      </c>
    </row>
    <row r="101" spans="1:67" ht="11.1" customHeight="1">
      <c r="A101" s="8" t="s">
        <v>28</v>
      </c>
      <c r="B101" s="15"/>
      <c r="C101" s="20"/>
      <c r="D101" s="8" t="s">
        <v>60</v>
      </c>
      <c r="E101" s="15"/>
      <c r="F101" s="15"/>
      <c r="G101" s="20"/>
      <c r="H101" s="8" t="s">
        <v>52</v>
      </c>
      <c r="I101" s="15"/>
      <c r="J101" s="15"/>
      <c r="K101" s="20"/>
      <c r="L101" s="8" t="s">
        <v>61</v>
      </c>
      <c r="M101" s="15"/>
      <c r="N101" s="15"/>
      <c r="O101" s="20"/>
      <c r="P101" s="8" t="s">
        <v>62</v>
      </c>
      <c r="Q101" s="15"/>
      <c r="R101" s="15"/>
      <c r="S101" s="20"/>
      <c r="T101" s="8" t="s">
        <v>30</v>
      </c>
      <c r="U101" s="15"/>
      <c r="V101" s="15"/>
      <c r="W101" s="20"/>
      <c r="X101" s="8" t="s">
        <v>63</v>
      </c>
      <c r="Y101" s="15"/>
      <c r="Z101" s="15"/>
      <c r="AA101" s="20"/>
      <c r="AB101" s="8" t="s">
        <v>0</v>
      </c>
      <c r="AC101" s="15"/>
      <c r="AD101" s="15"/>
      <c r="AE101" s="20"/>
      <c r="AF101" s="8" t="s">
        <v>8</v>
      </c>
      <c r="AG101" s="15"/>
      <c r="AH101" s="15"/>
      <c r="AI101" s="15"/>
      <c r="AJ101" s="204"/>
      <c r="AK101" s="15"/>
      <c r="AL101" s="15"/>
      <c r="AM101" s="15"/>
      <c r="AN101" s="15"/>
      <c r="AO101" s="20"/>
      <c r="AP101" s="132" t="s">
        <v>54</v>
      </c>
      <c r="AQ101" s="132"/>
      <c r="AR101" s="132"/>
      <c r="AS101" s="150"/>
      <c r="AT101" s="59" t="str">
        <f>IF(AT97="","",AT99)</f>
        <v/>
      </c>
      <c r="AU101" s="65"/>
      <c r="AX101" s="6">
        <v>97</v>
      </c>
      <c r="AY101" s="215">
        <v>0.5</v>
      </c>
      <c r="BE101" s="178">
        <v>0.98</v>
      </c>
      <c r="BF101" s="4">
        <v>3957</v>
      </c>
      <c r="BG101" s="4">
        <v>530</v>
      </c>
      <c r="BH101" s="4">
        <v>188</v>
      </c>
      <c r="BI101" s="4">
        <v>81</v>
      </c>
      <c r="BJ101" s="4">
        <v>21</v>
      </c>
      <c r="BK101" s="4">
        <v>8</v>
      </c>
      <c r="BL101" s="5">
        <v>1</v>
      </c>
      <c r="BM101" s="5">
        <v>0</v>
      </c>
      <c r="BN101" s="5">
        <v>0</v>
      </c>
      <c r="BO101" s="5">
        <v>0</v>
      </c>
    </row>
    <row r="102" spans="1:67" ht="11.1" customHeight="1">
      <c r="A102" s="9"/>
      <c r="B102" s="16"/>
      <c r="C102" s="21"/>
      <c r="D102" s="9"/>
      <c r="E102" s="16"/>
      <c r="F102" s="16"/>
      <c r="G102" s="21"/>
      <c r="H102" s="9"/>
      <c r="I102" s="16"/>
      <c r="J102" s="16"/>
      <c r="K102" s="21"/>
      <c r="L102" s="9"/>
      <c r="M102" s="16"/>
      <c r="N102" s="16"/>
      <c r="O102" s="21"/>
      <c r="P102" s="9"/>
      <c r="Q102" s="16"/>
      <c r="R102" s="16"/>
      <c r="S102" s="21"/>
      <c r="T102" s="9"/>
      <c r="U102" s="16"/>
      <c r="V102" s="16"/>
      <c r="W102" s="21"/>
      <c r="X102" s="9"/>
      <c r="Y102" s="16"/>
      <c r="Z102" s="16"/>
      <c r="AA102" s="21"/>
      <c r="AB102" s="9"/>
      <c r="AC102" s="16"/>
      <c r="AD102" s="16"/>
      <c r="AE102" s="21"/>
      <c r="AF102" s="9"/>
      <c r="AG102" s="16"/>
      <c r="AH102" s="16"/>
      <c r="AI102" s="16"/>
      <c r="AJ102" s="205"/>
      <c r="AK102" s="17"/>
      <c r="AL102" s="17"/>
      <c r="AM102" s="17"/>
      <c r="AN102" s="17"/>
      <c r="AO102" s="24"/>
      <c r="AP102" s="133"/>
      <c r="AQ102" s="133"/>
      <c r="AR102" s="133"/>
      <c r="AS102" s="151"/>
      <c r="AT102" s="213"/>
      <c r="AU102" s="214"/>
      <c r="AX102" s="5">
        <v>98</v>
      </c>
      <c r="AY102" s="215">
        <v>0.5</v>
      </c>
      <c r="BE102" s="178">
        <v>0.99</v>
      </c>
      <c r="BF102" s="4">
        <v>4032</v>
      </c>
      <c r="BG102" s="4">
        <v>546</v>
      </c>
      <c r="BH102" s="4">
        <v>194</v>
      </c>
      <c r="BI102" s="4">
        <v>83</v>
      </c>
      <c r="BJ102" s="4">
        <v>22</v>
      </c>
      <c r="BK102" s="4">
        <v>8</v>
      </c>
      <c r="BL102" s="5">
        <v>1</v>
      </c>
      <c r="BM102" s="5">
        <v>0</v>
      </c>
      <c r="BN102" s="5">
        <v>0</v>
      </c>
      <c r="BO102" s="5">
        <v>0</v>
      </c>
    </row>
    <row r="103" spans="1:67" ht="11.1" customHeight="1">
      <c r="A103" s="180" t="s">
        <v>39</v>
      </c>
      <c r="B103" s="182"/>
      <c r="C103" s="184"/>
      <c r="D103" s="186">
        <v>1</v>
      </c>
      <c r="E103" s="187"/>
      <c r="F103" s="187"/>
      <c r="G103" s="188"/>
      <c r="H103" s="186">
        <v>0.9</v>
      </c>
      <c r="I103" s="187"/>
      <c r="J103" s="187"/>
      <c r="K103" s="188"/>
      <c r="L103" s="186">
        <v>0.8</v>
      </c>
      <c r="M103" s="187"/>
      <c r="N103" s="187"/>
      <c r="O103" s="188"/>
      <c r="P103" s="186">
        <v>0.7</v>
      </c>
      <c r="Q103" s="187"/>
      <c r="R103" s="187"/>
      <c r="S103" s="188"/>
      <c r="T103" s="191">
        <v>0.65</v>
      </c>
      <c r="U103" s="192"/>
      <c r="V103" s="192"/>
      <c r="W103" s="193"/>
      <c r="X103" s="186">
        <v>0.6</v>
      </c>
      <c r="Y103" s="187"/>
      <c r="Z103" s="187"/>
      <c r="AA103" s="188"/>
      <c r="AB103" s="191">
        <v>0.55000000000000004</v>
      </c>
      <c r="AC103" s="192"/>
      <c r="AD103" s="192"/>
      <c r="AE103" s="193"/>
      <c r="AF103" s="186">
        <v>0.5</v>
      </c>
      <c r="AG103" s="187"/>
      <c r="AH103" s="187"/>
      <c r="AI103" s="187"/>
      <c r="AJ103" s="8" t="s">
        <v>42</v>
      </c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20"/>
      <c r="AX103" s="6">
        <v>99</v>
      </c>
      <c r="AY103" s="215">
        <v>0.5</v>
      </c>
      <c r="BE103" s="178">
        <v>1</v>
      </c>
      <c r="BF103" s="4">
        <v>4107</v>
      </c>
      <c r="BG103" s="4">
        <v>546</v>
      </c>
      <c r="BH103" s="4">
        <v>194</v>
      </c>
      <c r="BI103" s="4">
        <v>83</v>
      </c>
      <c r="BJ103" s="4">
        <v>22</v>
      </c>
      <c r="BK103" s="4">
        <v>8</v>
      </c>
      <c r="BL103" s="5">
        <v>1</v>
      </c>
      <c r="BM103" s="5">
        <v>0</v>
      </c>
      <c r="BN103" s="5">
        <v>0</v>
      </c>
      <c r="BO103" s="5">
        <v>0</v>
      </c>
    </row>
    <row r="104" spans="1:67" ht="11.1" customHeight="1">
      <c r="A104" s="181"/>
      <c r="B104" s="183"/>
      <c r="C104" s="185"/>
      <c r="D104" s="35"/>
      <c r="E104" s="76"/>
      <c r="F104" s="76"/>
      <c r="G104" s="189"/>
      <c r="H104" s="35"/>
      <c r="I104" s="76"/>
      <c r="J104" s="76"/>
      <c r="K104" s="189"/>
      <c r="L104" s="35"/>
      <c r="M104" s="76"/>
      <c r="N104" s="76"/>
      <c r="O104" s="189"/>
      <c r="P104" s="35"/>
      <c r="Q104" s="76"/>
      <c r="R104" s="76"/>
      <c r="S104" s="189"/>
      <c r="T104" s="94"/>
      <c r="U104" s="102"/>
      <c r="V104" s="102"/>
      <c r="W104" s="194"/>
      <c r="X104" s="35"/>
      <c r="Y104" s="76"/>
      <c r="Z104" s="76"/>
      <c r="AA104" s="189"/>
      <c r="AB104" s="94"/>
      <c r="AC104" s="102"/>
      <c r="AD104" s="102"/>
      <c r="AE104" s="194"/>
      <c r="AF104" s="35"/>
      <c r="AG104" s="76"/>
      <c r="AH104" s="76"/>
      <c r="AI104" s="76"/>
      <c r="AJ104" s="9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21"/>
      <c r="AX104" s="5">
        <v>100</v>
      </c>
      <c r="AY104" s="215">
        <v>0.5</v>
      </c>
      <c r="BE104" s="178">
        <v>1.01</v>
      </c>
      <c r="BF104" s="4">
        <v>4183</v>
      </c>
      <c r="BG104" s="4">
        <v>563</v>
      </c>
      <c r="BH104" s="4">
        <v>200</v>
      </c>
      <c r="BI104" s="4">
        <v>86</v>
      </c>
      <c r="BJ104" s="4">
        <v>23</v>
      </c>
      <c r="BK104" s="4">
        <v>8</v>
      </c>
      <c r="BL104" s="5">
        <v>1</v>
      </c>
      <c r="BM104" s="5">
        <v>0</v>
      </c>
      <c r="BN104" s="5">
        <v>0</v>
      </c>
      <c r="BO104" s="5">
        <v>0</v>
      </c>
    </row>
    <row r="105" spans="1:67" ht="17.25" customHeight="1">
      <c r="A105" s="1" t="s">
        <v>1</v>
      </c>
      <c r="P105" s="67" t="str">
        <f>IF(P1="","",P1)</f>
        <v/>
      </c>
      <c r="Q105" s="67"/>
      <c r="R105" s="67"/>
      <c r="S105" s="67"/>
      <c r="T105" s="67"/>
      <c r="U105" s="67"/>
      <c r="V105" s="67"/>
      <c r="AY105" s="217"/>
      <c r="BE105" s="178">
        <v>1.02</v>
      </c>
      <c r="BF105" s="4">
        <v>4260</v>
      </c>
      <c r="BG105" s="4">
        <v>563</v>
      </c>
      <c r="BH105" s="4">
        <v>200</v>
      </c>
      <c r="BI105" s="4">
        <v>86</v>
      </c>
      <c r="BJ105" s="4">
        <v>23</v>
      </c>
      <c r="BK105" s="4">
        <v>8</v>
      </c>
      <c r="BL105" s="5">
        <v>1</v>
      </c>
      <c r="BM105" s="5">
        <v>0</v>
      </c>
      <c r="BN105" s="5">
        <v>0</v>
      </c>
      <c r="BO105" s="5">
        <v>0</v>
      </c>
    </row>
    <row r="106" spans="1:67" ht="17.25" customHeight="1"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36" t="s">
        <v>46</v>
      </c>
      <c r="Q106" s="36"/>
      <c r="R106" s="36"/>
      <c r="S106" s="36"/>
      <c r="T106" s="36"/>
      <c r="U106" s="36"/>
      <c r="V106" s="36"/>
      <c r="W106" s="38" t="str">
        <f>IF(W$2="","",W$2)</f>
        <v/>
      </c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160" t="s">
        <v>59</v>
      </c>
      <c r="AR106" s="208" t="s">
        <v>48</v>
      </c>
      <c r="AS106" s="38" t="str">
        <f>IF(AS$2="","",AS$2)</f>
        <v/>
      </c>
      <c r="AT106" s="38"/>
      <c r="AU106" s="160" t="s">
        <v>59</v>
      </c>
      <c r="AX106" s="168"/>
      <c r="AY106" s="218"/>
      <c r="AZ106" s="168"/>
      <c r="BE106" s="178">
        <v>1.03</v>
      </c>
      <c r="BF106" s="4">
        <v>4337</v>
      </c>
      <c r="BG106" s="4">
        <v>579</v>
      </c>
      <c r="BH106" s="4">
        <v>205</v>
      </c>
      <c r="BI106" s="4">
        <v>88</v>
      </c>
      <c r="BJ106" s="4">
        <v>23</v>
      </c>
      <c r="BK106" s="4">
        <v>8</v>
      </c>
      <c r="BL106" s="5">
        <v>1</v>
      </c>
      <c r="BM106" s="5">
        <v>0</v>
      </c>
      <c r="BN106" s="5">
        <v>0</v>
      </c>
      <c r="BO106" s="5">
        <v>0</v>
      </c>
    </row>
    <row r="107" spans="1:67" s="5" customFormat="1" ht="11.25" customHeight="1">
      <c r="A107" s="8" t="s">
        <v>7</v>
      </c>
      <c r="B107" s="15"/>
      <c r="C107" s="20"/>
      <c r="D107" s="8" t="str">
        <f>IF(D$3="","",D$3)</f>
        <v/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20"/>
      <c r="P107" s="8" t="s">
        <v>55</v>
      </c>
      <c r="Q107" s="15"/>
      <c r="R107" s="15"/>
      <c r="S107" s="15"/>
      <c r="T107" s="15"/>
      <c r="U107" s="20"/>
      <c r="V107" s="8" t="str">
        <f>IF(V$3="","",V$3)</f>
        <v/>
      </c>
      <c r="W107" s="15"/>
      <c r="X107" s="15"/>
      <c r="Y107" s="15"/>
      <c r="Z107" s="20"/>
      <c r="AA107" s="8" t="s">
        <v>2</v>
      </c>
      <c r="AB107" s="15"/>
      <c r="AC107" s="15"/>
      <c r="AD107" s="15"/>
      <c r="AE107" s="197" t="str">
        <f>IF(AE$3="","",AE$3)</f>
        <v/>
      </c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 t="str">
        <f>IF(AQ$3="","",AQ$3)</f>
        <v/>
      </c>
      <c r="AR107" s="201"/>
      <c r="AS107" s="211"/>
      <c r="AT107" s="20" t="s">
        <v>27</v>
      </c>
      <c r="AU107" s="159"/>
      <c r="AV107" s="5"/>
      <c r="AX107" s="6"/>
      <c r="AY107" s="170"/>
      <c r="AZ107" s="168"/>
      <c r="BB107" s="2"/>
      <c r="BC107" s="2"/>
      <c r="BD107" s="2"/>
      <c r="BE107" s="178">
        <v>1.04</v>
      </c>
      <c r="BF107" s="4">
        <v>4415</v>
      </c>
      <c r="BG107" s="4">
        <v>596</v>
      </c>
      <c r="BH107" s="4">
        <v>211</v>
      </c>
      <c r="BI107" s="4">
        <v>91</v>
      </c>
      <c r="BJ107" s="4">
        <v>24</v>
      </c>
      <c r="BK107" s="4">
        <v>8</v>
      </c>
      <c r="BL107" s="5">
        <v>1</v>
      </c>
      <c r="BM107" s="5">
        <v>0</v>
      </c>
      <c r="BN107" s="5">
        <v>0</v>
      </c>
      <c r="BO107" s="5">
        <v>0</v>
      </c>
    </row>
    <row r="108" spans="1:67" s="5" customFormat="1" ht="15" customHeight="1">
      <c r="A108" s="9"/>
      <c r="B108" s="16"/>
      <c r="C108" s="21"/>
      <c r="D108" s="9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21"/>
      <c r="P108" s="9"/>
      <c r="Q108" s="16"/>
      <c r="R108" s="16"/>
      <c r="S108" s="16"/>
      <c r="T108" s="16"/>
      <c r="U108" s="21"/>
      <c r="V108" s="9"/>
      <c r="W108" s="16"/>
      <c r="X108" s="16"/>
      <c r="Y108" s="16"/>
      <c r="Z108" s="21"/>
      <c r="AA108" s="9"/>
      <c r="AB108" s="16"/>
      <c r="AC108" s="16"/>
      <c r="AD108" s="16"/>
      <c r="AE108" s="198" t="str">
        <f>IF(AE$4="","",AE$4)</f>
        <v/>
      </c>
      <c r="AF108" s="202"/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 t="s">
        <v>58</v>
      </c>
      <c r="AQ108" s="202" t="str">
        <f>IF(AQ$4="","",AQ$4)</f>
        <v/>
      </c>
      <c r="AR108" s="202"/>
      <c r="AS108" s="212"/>
      <c r="AT108" s="21"/>
      <c r="AU108" s="120"/>
      <c r="AV108" s="5"/>
      <c r="AX108" s="5"/>
      <c r="AY108" s="171"/>
      <c r="AZ108" s="168"/>
      <c r="BB108" s="2"/>
      <c r="BC108" s="2"/>
      <c r="BD108" s="2"/>
      <c r="BE108" s="178">
        <v>1.05</v>
      </c>
      <c r="BF108" s="4">
        <v>4494</v>
      </c>
      <c r="BG108" s="4">
        <v>596</v>
      </c>
      <c r="BH108" s="4">
        <v>211</v>
      </c>
      <c r="BI108" s="4">
        <v>91</v>
      </c>
      <c r="BJ108" s="4">
        <v>25</v>
      </c>
      <c r="BK108" s="4">
        <v>8</v>
      </c>
      <c r="BL108" s="5">
        <v>1</v>
      </c>
      <c r="BM108" s="5">
        <v>0</v>
      </c>
      <c r="BN108" s="5">
        <v>0</v>
      </c>
      <c r="BO108" s="5">
        <v>0</v>
      </c>
    </row>
    <row r="109" spans="1:67" s="6" customFormat="1" ht="12.75" customHeight="1">
      <c r="A109" s="8" t="s">
        <v>37</v>
      </c>
      <c r="B109" s="15"/>
      <c r="C109" s="20"/>
      <c r="D109" s="29" t="s">
        <v>9</v>
      </c>
      <c r="E109" s="39"/>
      <c r="F109" s="47"/>
      <c r="G109" s="29" t="s">
        <v>12</v>
      </c>
      <c r="H109" s="39"/>
      <c r="I109" s="47"/>
      <c r="J109" s="29" t="s">
        <v>64</v>
      </c>
      <c r="K109" s="39"/>
      <c r="L109" s="47"/>
      <c r="M109" s="29" t="s">
        <v>16</v>
      </c>
      <c r="N109" s="39"/>
      <c r="O109" s="47"/>
      <c r="P109" s="33" t="s">
        <v>14</v>
      </c>
      <c r="Q109" s="190"/>
      <c r="R109" s="163"/>
      <c r="S109" s="12" t="s">
        <v>44</v>
      </c>
      <c r="T109" s="17"/>
      <c r="U109" s="17"/>
      <c r="V109" s="17"/>
      <c r="W109" s="17"/>
      <c r="X109" s="17"/>
      <c r="Y109" s="17"/>
      <c r="Z109" s="17"/>
      <c r="AA109" s="15"/>
      <c r="AB109" s="15"/>
      <c r="AC109" s="15"/>
      <c r="AD109" s="15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24"/>
      <c r="AP109" s="207" t="s">
        <v>25</v>
      </c>
      <c r="AQ109" s="207" t="s">
        <v>10</v>
      </c>
      <c r="AR109" s="207" t="s">
        <v>15</v>
      </c>
      <c r="AS109" s="207" t="s">
        <v>6</v>
      </c>
      <c r="AT109" s="119" t="s">
        <v>33</v>
      </c>
      <c r="AU109" s="119" t="s">
        <v>34</v>
      </c>
      <c r="AV109" s="6"/>
      <c r="AX109" s="6"/>
      <c r="AY109" s="171"/>
      <c r="AZ109" s="168"/>
      <c r="BB109" s="173"/>
      <c r="BC109" s="173"/>
      <c r="BD109" s="173"/>
      <c r="BE109" s="178">
        <v>1.06</v>
      </c>
      <c r="BF109" s="4">
        <v>4573</v>
      </c>
      <c r="BG109" s="4">
        <v>613</v>
      </c>
      <c r="BH109" s="4">
        <v>217</v>
      </c>
      <c r="BI109" s="4">
        <v>93</v>
      </c>
      <c r="BJ109" s="4">
        <v>25</v>
      </c>
      <c r="BK109" s="4">
        <v>9</v>
      </c>
      <c r="BL109" s="5">
        <v>1</v>
      </c>
      <c r="BM109" s="5">
        <v>0</v>
      </c>
      <c r="BN109" s="5">
        <v>0</v>
      </c>
      <c r="BO109" s="5">
        <v>0</v>
      </c>
    </row>
    <row r="110" spans="1:67" s="5" customFormat="1" ht="12.75" customHeight="1">
      <c r="A110" s="9"/>
      <c r="B110" s="16"/>
      <c r="C110" s="21"/>
      <c r="D110" s="9" t="s">
        <v>22</v>
      </c>
      <c r="E110" s="16"/>
      <c r="F110" s="21"/>
      <c r="G110" s="9"/>
      <c r="H110" s="16"/>
      <c r="I110" s="21"/>
      <c r="J110" s="9" t="s">
        <v>65</v>
      </c>
      <c r="K110" s="16"/>
      <c r="L110" s="21"/>
      <c r="M110" s="9" t="s">
        <v>20</v>
      </c>
      <c r="N110" s="16"/>
      <c r="O110" s="21"/>
      <c r="P110" s="9" t="s">
        <v>5</v>
      </c>
      <c r="Q110" s="16"/>
      <c r="R110" s="21"/>
      <c r="S110" s="12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24"/>
      <c r="AP110" s="120" t="s">
        <v>29</v>
      </c>
      <c r="AQ110" s="120" t="s">
        <v>31</v>
      </c>
      <c r="AR110" s="120" t="s">
        <v>32</v>
      </c>
      <c r="AS110" s="120" t="s">
        <v>29</v>
      </c>
      <c r="AT110" s="120" t="s">
        <v>32</v>
      </c>
      <c r="AU110" s="120" t="s">
        <v>35</v>
      </c>
      <c r="AV110" s="5"/>
      <c r="AX110" s="5"/>
      <c r="AY110" s="171"/>
      <c r="AZ110" s="5"/>
      <c r="BB110" s="2"/>
      <c r="BC110" s="5"/>
      <c r="BD110" s="2"/>
      <c r="BE110" s="178">
        <v>1.07</v>
      </c>
      <c r="BF110" s="4">
        <v>4653</v>
      </c>
      <c r="BG110" s="4">
        <v>613</v>
      </c>
      <c r="BH110" s="4">
        <v>217</v>
      </c>
      <c r="BI110" s="4">
        <v>93</v>
      </c>
      <c r="BJ110" s="4">
        <v>25</v>
      </c>
      <c r="BK110" s="4">
        <v>9</v>
      </c>
      <c r="BL110" s="5">
        <v>1</v>
      </c>
      <c r="BM110" s="5">
        <v>0</v>
      </c>
      <c r="BN110" s="5">
        <v>0</v>
      </c>
      <c r="BO110" s="5">
        <v>0</v>
      </c>
    </row>
    <row r="111" spans="1:67" ht="11.1" customHeight="1">
      <c r="A111" s="10"/>
      <c r="B111" s="15" t="s">
        <v>26</v>
      </c>
      <c r="C111" s="22"/>
      <c r="D111" s="30"/>
      <c r="E111" s="40"/>
      <c r="F111" s="48"/>
      <c r="G111" s="30"/>
      <c r="H111" s="40"/>
      <c r="I111" s="48"/>
      <c r="J111" s="53" t="str">
        <f>IF(G111="","",DGET(AX$4:AY$104,"同時使用率",AZ111:AZ112))</f>
        <v/>
      </c>
      <c r="K111" s="55"/>
      <c r="L111" s="57"/>
      <c r="M111" s="59" t="str">
        <f>IF(J111="","",IF(D111*J111&lt;3,ROUND(D111*J111,2),IF(D111*J111&lt;10,ROUND(D111*J111,1),IF(D111*J111&lt;30,ROUND(D111*J111,0),ROUND(D111*J111,-1)))))</f>
        <v/>
      </c>
      <c r="N111" s="61"/>
      <c r="O111" s="65"/>
      <c r="P111" s="30"/>
      <c r="Q111" s="40"/>
      <c r="R111" s="48"/>
      <c r="S111" s="89"/>
      <c r="T111" s="95"/>
      <c r="U111" s="103" t="str">
        <f t="shared" ref="U111:U148" si="14">IF(V111&gt;0,"+"," ")</f>
        <v xml:space="preserve"> </v>
      </c>
      <c r="V111" s="95"/>
      <c r="W111" s="95"/>
      <c r="X111" s="103" t="str">
        <f t="shared" ref="X111:X148" si="15">IF(Y111&gt;0,"+"," ")</f>
        <v xml:space="preserve"> </v>
      </c>
      <c r="Y111" s="95"/>
      <c r="Z111" s="95"/>
      <c r="AA111" s="103" t="str">
        <f t="shared" ref="AA111:AA148" si="16">IF(AB111&gt;0,"+"," ")</f>
        <v xml:space="preserve"> </v>
      </c>
      <c r="AB111" s="95"/>
      <c r="AC111" s="95"/>
      <c r="AD111" s="103" t="str">
        <f t="shared" ref="AD111:AD148" si="17">IF(AE111&gt;0,"+"," ")</f>
        <v xml:space="preserve"> </v>
      </c>
      <c r="AE111" s="95"/>
      <c r="AF111" s="95"/>
      <c r="AG111" s="103" t="str">
        <f t="shared" ref="AG111:AG148" si="18">IF(AH111&gt;0,"+"," ")</f>
        <v xml:space="preserve"> </v>
      </c>
      <c r="AH111" s="95"/>
      <c r="AI111" s="95"/>
      <c r="AJ111" s="103" t="str">
        <f t="shared" ref="AJ111:AJ148" si="19">IF(AK111&gt;0,"+"," ")</f>
        <v xml:space="preserve"> </v>
      </c>
      <c r="AK111" s="95"/>
      <c r="AL111" s="95"/>
      <c r="AM111" s="103" t="str">
        <f t="shared" ref="AM111:AM148" si="20">IF(AN111&gt;0,"+"," ")</f>
        <v xml:space="preserve"> </v>
      </c>
      <c r="AN111" s="95"/>
      <c r="AO111" s="95"/>
      <c r="AP111" s="121" t="str">
        <f>IF(SUM(S111:AO112)=0,"",SUM(S111:AO112))</f>
        <v/>
      </c>
      <c r="AQ111" s="119" t="str">
        <f>IF(P111="","",DGET(BE$4:BO$400,BC112,BB111:BB112))</f>
        <v/>
      </c>
      <c r="AR111" s="142" t="str">
        <f>IF(AP111="","",ROUND(AP111*AQ111/1000,2))</f>
        <v/>
      </c>
      <c r="AS111" s="148"/>
      <c r="AT111" s="142" t="str">
        <f>IF(AR111="","",ROUND(AR111+AS111,2))</f>
        <v/>
      </c>
      <c r="AU111" s="161"/>
      <c r="AV111" s="1" t="str">
        <f>IF(AU111="○",AT111,"")</f>
        <v/>
      </c>
      <c r="AX111" s="6"/>
      <c r="AY111" s="171"/>
      <c r="AZ111" s="168" t="s">
        <v>12</v>
      </c>
      <c r="BB111" s="2" t="s">
        <v>53</v>
      </c>
      <c r="BC111" s="2" t="s">
        <v>18</v>
      </c>
      <c r="BE111" s="178">
        <v>1.08</v>
      </c>
      <c r="BF111" s="4">
        <v>4734</v>
      </c>
      <c r="BG111" s="177">
        <v>631</v>
      </c>
      <c r="BH111" s="177">
        <v>223</v>
      </c>
      <c r="BI111" s="177">
        <v>96</v>
      </c>
      <c r="BJ111" s="177">
        <v>25</v>
      </c>
      <c r="BK111" s="177">
        <v>9</v>
      </c>
      <c r="BL111" s="5">
        <v>1</v>
      </c>
      <c r="BM111" s="5">
        <v>0</v>
      </c>
      <c r="BN111" s="5">
        <v>0</v>
      </c>
      <c r="BO111" s="5">
        <v>0</v>
      </c>
    </row>
    <row r="112" spans="1:67" ht="11.1" customHeight="1">
      <c r="A112" s="11"/>
      <c r="B112" s="16"/>
      <c r="C112" s="23"/>
      <c r="D112" s="31"/>
      <c r="E112" s="41"/>
      <c r="F112" s="49"/>
      <c r="G112" s="31"/>
      <c r="H112" s="41"/>
      <c r="I112" s="49"/>
      <c r="J112" s="54"/>
      <c r="K112" s="56"/>
      <c r="L112" s="58"/>
      <c r="M112" s="60"/>
      <c r="N112" s="62"/>
      <c r="O112" s="66"/>
      <c r="P112" s="31"/>
      <c r="Q112" s="41"/>
      <c r="R112" s="49"/>
      <c r="S112" s="90"/>
      <c r="T112" s="96"/>
      <c r="U112" s="104" t="str">
        <f t="shared" si="14"/>
        <v xml:space="preserve"> </v>
      </c>
      <c r="V112" s="96"/>
      <c r="W112" s="96"/>
      <c r="X112" s="104" t="str">
        <f t="shared" si="15"/>
        <v xml:space="preserve"> </v>
      </c>
      <c r="Y112" s="96"/>
      <c r="Z112" s="96"/>
      <c r="AA112" s="104" t="str">
        <f t="shared" si="16"/>
        <v xml:space="preserve"> </v>
      </c>
      <c r="AB112" s="96"/>
      <c r="AC112" s="96"/>
      <c r="AD112" s="104" t="str">
        <f t="shared" si="17"/>
        <v xml:space="preserve"> </v>
      </c>
      <c r="AE112" s="96"/>
      <c r="AF112" s="96"/>
      <c r="AG112" s="104" t="str">
        <f t="shared" si="18"/>
        <v xml:space="preserve"> </v>
      </c>
      <c r="AH112" s="96"/>
      <c r="AI112" s="96"/>
      <c r="AJ112" s="104" t="str">
        <f t="shared" si="19"/>
        <v xml:space="preserve"> </v>
      </c>
      <c r="AK112" s="96"/>
      <c r="AL112" s="96"/>
      <c r="AM112" s="104" t="str">
        <f t="shared" si="20"/>
        <v xml:space="preserve"> </v>
      </c>
      <c r="AN112" s="96"/>
      <c r="AO112" s="96"/>
      <c r="AP112" s="122"/>
      <c r="AQ112" s="122"/>
      <c r="AR112" s="143"/>
      <c r="AS112" s="149"/>
      <c r="AT112" s="143"/>
      <c r="AU112" s="162"/>
      <c r="AX112" s="5"/>
      <c r="AY112" s="171"/>
      <c r="AZ112" s="1">
        <f>G111</f>
        <v>0</v>
      </c>
      <c r="BB112" s="174" t="str">
        <f>M111</f>
        <v/>
      </c>
      <c r="BC112" s="2" t="str">
        <f>IF(P111="","",IF(P111=32,"φ30","φ"&amp;P111))</f>
        <v/>
      </c>
      <c r="BE112" s="178">
        <v>1.0900000000000001</v>
      </c>
      <c r="BF112" s="177">
        <v>4815</v>
      </c>
      <c r="BG112" s="4">
        <v>648</v>
      </c>
      <c r="BH112" s="4">
        <v>230</v>
      </c>
      <c r="BI112" s="4">
        <v>99</v>
      </c>
      <c r="BJ112" s="4">
        <v>26</v>
      </c>
      <c r="BK112" s="4">
        <v>9</v>
      </c>
      <c r="BL112" s="5">
        <v>1</v>
      </c>
      <c r="BM112" s="5">
        <v>0</v>
      </c>
      <c r="BN112" s="5">
        <v>0</v>
      </c>
      <c r="BO112" s="5">
        <v>0</v>
      </c>
    </row>
    <row r="113" spans="1:67" ht="11.1" customHeight="1">
      <c r="A113" s="10"/>
      <c r="B113" s="15" t="s">
        <v>26</v>
      </c>
      <c r="C113" s="22"/>
      <c r="D113" s="30"/>
      <c r="E113" s="40"/>
      <c r="F113" s="48"/>
      <c r="G113" s="30"/>
      <c r="H113" s="40"/>
      <c r="I113" s="48"/>
      <c r="J113" s="53" t="str">
        <f>IF(G113="","",DGET(AX$4:AY$104,"同時使用率",AZ113:AZ114))</f>
        <v/>
      </c>
      <c r="K113" s="55"/>
      <c r="L113" s="57"/>
      <c r="M113" s="59" t="str">
        <f>IF(J113="","",IF(D113*J113&lt;3,ROUND(D113*J113,2),IF(D113*J113&lt;10,ROUND(D113*J113,1),IF(D113*J113&lt;30,ROUND(D113*J113,0),ROUND(D113*J113,-1)))))</f>
        <v/>
      </c>
      <c r="N113" s="61"/>
      <c r="O113" s="65"/>
      <c r="P113" s="30"/>
      <c r="Q113" s="40"/>
      <c r="R113" s="48"/>
      <c r="S113" s="89"/>
      <c r="T113" s="95"/>
      <c r="U113" s="103" t="str">
        <f t="shared" si="14"/>
        <v xml:space="preserve"> </v>
      </c>
      <c r="V113" s="109"/>
      <c r="W113" s="109"/>
      <c r="X113" s="103" t="str">
        <f t="shared" si="15"/>
        <v xml:space="preserve"> </v>
      </c>
      <c r="Y113" s="109"/>
      <c r="Z113" s="109"/>
      <c r="AA113" s="103" t="str">
        <f t="shared" si="16"/>
        <v xml:space="preserve"> </v>
      </c>
      <c r="AB113" s="109"/>
      <c r="AC113" s="109"/>
      <c r="AD113" s="103" t="str">
        <f t="shared" si="17"/>
        <v xml:space="preserve"> </v>
      </c>
      <c r="AE113" s="109"/>
      <c r="AF113" s="109"/>
      <c r="AG113" s="103" t="str">
        <f t="shared" si="18"/>
        <v xml:space="preserve"> </v>
      </c>
      <c r="AH113" s="109"/>
      <c r="AI113" s="109"/>
      <c r="AJ113" s="103" t="str">
        <f t="shared" si="19"/>
        <v xml:space="preserve"> </v>
      </c>
      <c r="AK113" s="109"/>
      <c r="AL113" s="109"/>
      <c r="AM113" s="103" t="str">
        <f t="shared" si="20"/>
        <v xml:space="preserve"> </v>
      </c>
      <c r="AN113" s="109"/>
      <c r="AO113" s="109"/>
      <c r="AP113" s="121" t="str">
        <f>IF(SUM(S113:AO114)=0,"",SUM(S113:AO114))</f>
        <v/>
      </c>
      <c r="AQ113" s="119" t="str">
        <f>IF(P113="","",DGET(BE$4:BO$400,BC114,BB113:BB114))</f>
        <v/>
      </c>
      <c r="AR113" s="142" t="str">
        <f>IF(AP113="","",ROUND(AP113*AQ113/1000,2))</f>
        <v/>
      </c>
      <c r="AS113" s="148"/>
      <c r="AT113" s="142" t="str">
        <f>IF(AR113="","",ROUND(AR113+AS113,2))</f>
        <v/>
      </c>
      <c r="AU113" s="161"/>
      <c r="AV113" s="1" t="str">
        <f>IF(AU113="○",AT113,"")</f>
        <v/>
      </c>
      <c r="AX113" s="6"/>
      <c r="AY113" s="171"/>
      <c r="AZ113" s="168" t="s">
        <v>12</v>
      </c>
      <c r="BB113" s="2" t="s">
        <v>53</v>
      </c>
      <c r="BC113" s="2" t="s">
        <v>18</v>
      </c>
      <c r="BE113" s="178">
        <v>1.1000000000000001</v>
      </c>
      <c r="BF113" s="4">
        <v>4897</v>
      </c>
      <c r="BG113" s="4">
        <v>648</v>
      </c>
      <c r="BH113" s="4">
        <v>230</v>
      </c>
      <c r="BI113" s="4">
        <v>99</v>
      </c>
      <c r="BJ113" s="4">
        <v>26</v>
      </c>
      <c r="BK113" s="4">
        <v>9</v>
      </c>
      <c r="BL113" s="5">
        <v>1</v>
      </c>
      <c r="BM113" s="5">
        <v>0</v>
      </c>
      <c r="BN113" s="5">
        <v>0</v>
      </c>
      <c r="BO113" s="5">
        <v>0</v>
      </c>
    </row>
    <row r="114" spans="1:67" ht="11.1" customHeight="1">
      <c r="A114" s="11"/>
      <c r="B114" s="16"/>
      <c r="C114" s="23"/>
      <c r="D114" s="31"/>
      <c r="E114" s="41"/>
      <c r="F114" s="49"/>
      <c r="G114" s="31"/>
      <c r="H114" s="41"/>
      <c r="I114" s="49"/>
      <c r="J114" s="54"/>
      <c r="K114" s="56"/>
      <c r="L114" s="58"/>
      <c r="M114" s="60"/>
      <c r="N114" s="62"/>
      <c r="O114" s="66"/>
      <c r="P114" s="31"/>
      <c r="Q114" s="41"/>
      <c r="R114" s="49"/>
      <c r="S114" s="90"/>
      <c r="T114" s="97"/>
      <c r="U114" s="104" t="str">
        <f t="shared" si="14"/>
        <v xml:space="preserve"> </v>
      </c>
      <c r="V114" s="96"/>
      <c r="W114" s="96"/>
      <c r="X114" s="104" t="str">
        <f t="shared" si="15"/>
        <v xml:space="preserve"> </v>
      </c>
      <c r="Y114" s="96"/>
      <c r="Z114" s="96"/>
      <c r="AA114" s="104" t="str">
        <f t="shared" si="16"/>
        <v xml:space="preserve"> </v>
      </c>
      <c r="AB114" s="96"/>
      <c r="AC114" s="96"/>
      <c r="AD114" s="104" t="str">
        <f t="shared" si="17"/>
        <v xml:space="preserve"> </v>
      </c>
      <c r="AE114" s="96"/>
      <c r="AF114" s="96"/>
      <c r="AG114" s="104" t="str">
        <f t="shared" si="18"/>
        <v xml:space="preserve"> </v>
      </c>
      <c r="AH114" s="96"/>
      <c r="AI114" s="96"/>
      <c r="AJ114" s="104" t="str">
        <f t="shared" si="19"/>
        <v xml:space="preserve"> </v>
      </c>
      <c r="AK114" s="96"/>
      <c r="AL114" s="96"/>
      <c r="AM114" s="104" t="str">
        <f t="shared" si="20"/>
        <v xml:space="preserve"> </v>
      </c>
      <c r="AN114" s="96"/>
      <c r="AO114" s="96"/>
      <c r="AP114" s="122"/>
      <c r="AQ114" s="122"/>
      <c r="AR114" s="143"/>
      <c r="AS114" s="149"/>
      <c r="AT114" s="143"/>
      <c r="AU114" s="162"/>
      <c r="AX114" s="5"/>
      <c r="AY114" s="171"/>
      <c r="AZ114" s="1">
        <f>G113</f>
        <v>0</v>
      </c>
      <c r="BB114" s="174" t="str">
        <f>M113</f>
        <v/>
      </c>
      <c r="BC114" s="2" t="str">
        <f>IF(P113="","",IF(P113=32,"φ30","φ"&amp;P113))</f>
        <v/>
      </c>
      <c r="BE114" s="178">
        <v>1.1100000000000001</v>
      </c>
      <c r="BF114" s="4">
        <v>4979</v>
      </c>
      <c r="BG114" s="4">
        <v>666</v>
      </c>
      <c r="BH114" s="4">
        <v>236</v>
      </c>
      <c r="BI114" s="4">
        <v>101</v>
      </c>
      <c r="BJ114" s="4">
        <v>27</v>
      </c>
      <c r="BK114" s="4">
        <v>9</v>
      </c>
      <c r="BL114" s="5">
        <v>1</v>
      </c>
      <c r="BM114" s="5">
        <v>0</v>
      </c>
      <c r="BN114" s="5">
        <v>0</v>
      </c>
      <c r="BO114" s="5">
        <v>0</v>
      </c>
    </row>
    <row r="115" spans="1:67" ht="11.1" customHeight="1">
      <c r="A115" s="10"/>
      <c r="B115" s="15" t="s">
        <v>26</v>
      </c>
      <c r="C115" s="22"/>
      <c r="D115" s="30"/>
      <c r="E115" s="40"/>
      <c r="F115" s="48"/>
      <c r="G115" s="30"/>
      <c r="H115" s="40"/>
      <c r="I115" s="48"/>
      <c r="J115" s="53" t="str">
        <f>IF(G115="","",DGET(AX$4:AY$104,"同時使用率",AZ115:AZ116))</f>
        <v/>
      </c>
      <c r="K115" s="55"/>
      <c r="L115" s="57"/>
      <c r="M115" s="59" t="str">
        <f>IF(J115="","",IF(D115*J115&lt;3,ROUND(D115*J115,2),IF(D115*J115&lt;10,ROUND(D115*J115,1),IF(D115*J115&lt;30,ROUND(D115*J115,0),ROUND(D115*J115,-1)))))</f>
        <v/>
      </c>
      <c r="N115" s="61"/>
      <c r="O115" s="65"/>
      <c r="P115" s="30"/>
      <c r="Q115" s="40"/>
      <c r="R115" s="48"/>
      <c r="S115" s="89"/>
      <c r="T115" s="95"/>
      <c r="U115" s="103" t="str">
        <f t="shared" si="14"/>
        <v xml:space="preserve"> </v>
      </c>
      <c r="V115" s="95"/>
      <c r="W115" s="95"/>
      <c r="X115" s="103" t="str">
        <f t="shared" si="15"/>
        <v xml:space="preserve"> </v>
      </c>
      <c r="Y115" s="95"/>
      <c r="Z115" s="95"/>
      <c r="AA115" s="103" t="str">
        <f t="shared" si="16"/>
        <v xml:space="preserve"> </v>
      </c>
      <c r="AB115" s="95"/>
      <c r="AC115" s="95"/>
      <c r="AD115" s="103" t="str">
        <f t="shared" si="17"/>
        <v xml:space="preserve"> </v>
      </c>
      <c r="AE115" s="95"/>
      <c r="AF115" s="95"/>
      <c r="AG115" s="103" t="str">
        <f t="shared" si="18"/>
        <v xml:space="preserve"> </v>
      </c>
      <c r="AH115" s="95"/>
      <c r="AI115" s="95"/>
      <c r="AJ115" s="103" t="str">
        <f t="shared" si="19"/>
        <v xml:space="preserve"> </v>
      </c>
      <c r="AK115" s="95"/>
      <c r="AL115" s="95"/>
      <c r="AM115" s="103" t="str">
        <f t="shared" si="20"/>
        <v xml:space="preserve"> </v>
      </c>
      <c r="AN115" s="95"/>
      <c r="AO115" s="95"/>
      <c r="AP115" s="121" t="str">
        <f>IF(SUM(S115:AO116)=0,"",SUM(S115:AO116))</f>
        <v/>
      </c>
      <c r="AQ115" s="119" t="str">
        <f>IF(P115="","",DGET(BE$4:BO$400,BC116,BB115:BB116))</f>
        <v/>
      </c>
      <c r="AR115" s="142" t="str">
        <f>IF(AP115="","",ROUND(AP115*AQ115/1000,2))</f>
        <v/>
      </c>
      <c r="AS115" s="148"/>
      <c r="AT115" s="142" t="str">
        <f>IF(AR115="","",ROUND(AR115+AS115,2))</f>
        <v/>
      </c>
      <c r="AU115" s="161"/>
      <c r="AV115" s="1" t="str">
        <f>IF(AU115="○",AT115,"")</f>
        <v/>
      </c>
      <c r="AX115" s="6"/>
      <c r="AY115" s="171"/>
      <c r="AZ115" s="168" t="s">
        <v>12</v>
      </c>
      <c r="BB115" s="2" t="s">
        <v>53</v>
      </c>
      <c r="BC115" s="2" t="s">
        <v>18</v>
      </c>
      <c r="BE115" s="178">
        <v>1.1200000000000001</v>
      </c>
      <c r="BF115" s="4">
        <v>5063</v>
      </c>
      <c r="BG115" s="4">
        <v>666</v>
      </c>
      <c r="BH115" s="4">
        <v>236</v>
      </c>
      <c r="BI115" s="4">
        <v>101</v>
      </c>
      <c r="BJ115" s="4">
        <v>27</v>
      </c>
      <c r="BK115" s="4">
        <v>9</v>
      </c>
      <c r="BL115" s="5">
        <v>1</v>
      </c>
      <c r="BM115" s="5">
        <v>0</v>
      </c>
      <c r="BN115" s="5">
        <v>0</v>
      </c>
      <c r="BO115" s="5">
        <v>0</v>
      </c>
    </row>
    <row r="116" spans="1:67" ht="11.1" customHeight="1">
      <c r="A116" s="11"/>
      <c r="B116" s="16"/>
      <c r="C116" s="23"/>
      <c r="D116" s="31"/>
      <c r="E116" s="41"/>
      <c r="F116" s="49"/>
      <c r="G116" s="31"/>
      <c r="H116" s="41"/>
      <c r="I116" s="49"/>
      <c r="J116" s="54"/>
      <c r="K116" s="56"/>
      <c r="L116" s="58"/>
      <c r="M116" s="60"/>
      <c r="N116" s="62"/>
      <c r="O116" s="66"/>
      <c r="P116" s="31"/>
      <c r="Q116" s="41"/>
      <c r="R116" s="49"/>
      <c r="S116" s="90"/>
      <c r="T116" s="96"/>
      <c r="U116" s="104" t="str">
        <f t="shared" si="14"/>
        <v xml:space="preserve"> </v>
      </c>
      <c r="V116" s="96"/>
      <c r="W116" s="96"/>
      <c r="X116" s="104" t="str">
        <f t="shared" si="15"/>
        <v xml:space="preserve"> </v>
      </c>
      <c r="Y116" s="96"/>
      <c r="Z116" s="96"/>
      <c r="AA116" s="104" t="str">
        <f t="shared" si="16"/>
        <v xml:space="preserve"> </v>
      </c>
      <c r="AB116" s="96"/>
      <c r="AC116" s="96"/>
      <c r="AD116" s="104" t="str">
        <f t="shared" si="17"/>
        <v xml:space="preserve"> </v>
      </c>
      <c r="AE116" s="96"/>
      <c r="AF116" s="96"/>
      <c r="AG116" s="104" t="str">
        <f t="shared" si="18"/>
        <v xml:space="preserve"> </v>
      </c>
      <c r="AH116" s="96"/>
      <c r="AI116" s="96"/>
      <c r="AJ116" s="104" t="str">
        <f t="shared" si="19"/>
        <v xml:space="preserve"> </v>
      </c>
      <c r="AK116" s="96"/>
      <c r="AL116" s="96"/>
      <c r="AM116" s="104" t="str">
        <f t="shared" si="20"/>
        <v xml:space="preserve"> </v>
      </c>
      <c r="AN116" s="96"/>
      <c r="AO116" s="96"/>
      <c r="AP116" s="122"/>
      <c r="AQ116" s="122"/>
      <c r="AR116" s="143"/>
      <c r="AS116" s="149"/>
      <c r="AT116" s="143"/>
      <c r="AU116" s="162"/>
      <c r="AX116" s="5"/>
      <c r="AY116" s="171"/>
      <c r="AZ116" s="1">
        <f>G115</f>
        <v>0</v>
      </c>
      <c r="BB116" s="174" t="str">
        <f>M115</f>
        <v/>
      </c>
      <c r="BC116" s="2" t="str">
        <f>IF(P115="","",IF(P115=32,"φ30","φ"&amp;P115))</f>
        <v/>
      </c>
      <c r="BE116" s="178">
        <v>1.1299999999999999</v>
      </c>
      <c r="BF116" s="4">
        <v>5146</v>
      </c>
      <c r="BG116" s="4">
        <v>684</v>
      </c>
      <c r="BH116" s="4">
        <v>242</v>
      </c>
      <c r="BI116" s="4">
        <v>104</v>
      </c>
      <c r="BJ116" s="4">
        <v>27</v>
      </c>
      <c r="BK116" s="4">
        <v>10</v>
      </c>
      <c r="BL116" s="5">
        <v>1</v>
      </c>
      <c r="BM116" s="5">
        <v>0</v>
      </c>
      <c r="BN116" s="5">
        <v>0</v>
      </c>
      <c r="BO116" s="5">
        <v>0</v>
      </c>
    </row>
    <row r="117" spans="1:67" ht="11.1" customHeight="1">
      <c r="A117" s="10"/>
      <c r="B117" s="15" t="s">
        <v>26</v>
      </c>
      <c r="C117" s="22"/>
      <c r="D117" s="30"/>
      <c r="E117" s="40"/>
      <c r="F117" s="48"/>
      <c r="G117" s="30"/>
      <c r="H117" s="40"/>
      <c r="I117" s="48"/>
      <c r="J117" s="53" t="str">
        <f>IF(G117="","",DGET(AX$4:AY$104,"同時使用率",AZ117:AZ118))</f>
        <v/>
      </c>
      <c r="K117" s="55"/>
      <c r="L117" s="57"/>
      <c r="M117" s="59" t="str">
        <f>IF(J117="","",IF(D117*J117&lt;3,ROUND(D117*J117,2),IF(D117*J117&lt;10,ROUND(D117*J117,1),IF(D117*J117&lt;30,ROUND(D117*J117,0),ROUND(D117*J117,-1)))))</f>
        <v/>
      </c>
      <c r="N117" s="61"/>
      <c r="O117" s="65"/>
      <c r="P117" s="30"/>
      <c r="Q117" s="40"/>
      <c r="R117" s="48"/>
      <c r="S117" s="89"/>
      <c r="T117" s="95"/>
      <c r="U117" s="103" t="str">
        <f t="shared" si="14"/>
        <v xml:space="preserve"> </v>
      </c>
      <c r="V117" s="95"/>
      <c r="W117" s="95"/>
      <c r="X117" s="103" t="str">
        <f t="shared" si="15"/>
        <v xml:space="preserve"> </v>
      </c>
      <c r="Y117" s="95"/>
      <c r="Z117" s="95"/>
      <c r="AA117" s="103" t="str">
        <f t="shared" si="16"/>
        <v xml:space="preserve"> </v>
      </c>
      <c r="AB117" s="95"/>
      <c r="AC117" s="95"/>
      <c r="AD117" s="103" t="str">
        <f t="shared" si="17"/>
        <v xml:space="preserve"> </v>
      </c>
      <c r="AE117" s="95"/>
      <c r="AF117" s="95"/>
      <c r="AG117" s="103" t="str">
        <f t="shared" si="18"/>
        <v xml:space="preserve"> </v>
      </c>
      <c r="AH117" s="95"/>
      <c r="AI117" s="95"/>
      <c r="AJ117" s="103" t="str">
        <f t="shared" si="19"/>
        <v xml:space="preserve"> </v>
      </c>
      <c r="AK117" s="95"/>
      <c r="AL117" s="95"/>
      <c r="AM117" s="103" t="str">
        <f t="shared" si="20"/>
        <v xml:space="preserve"> </v>
      </c>
      <c r="AN117" s="95"/>
      <c r="AO117" s="95"/>
      <c r="AP117" s="121" t="str">
        <f>IF(SUM(S117:AO118)=0,"",SUM(S117:AO118))</f>
        <v/>
      </c>
      <c r="AQ117" s="119" t="str">
        <f>IF(P117="","",DGET(BE$4:BO$400,BC118,BB117:BB118))</f>
        <v/>
      </c>
      <c r="AR117" s="142" t="str">
        <f>IF(AP117="","",ROUND(AP117*AQ117/1000,2))</f>
        <v/>
      </c>
      <c r="AS117" s="148"/>
      <c r="AT117" s="142" t="str">
        <f>IF(AR117="","",ROUND(AR117+AS117,2))</f>
        <v/>
      </c>
      <c r="AU117" s="161"/>
      <c r="AV117" s="1" t="str">
        <f>IF(AU117="○",AT117,"")</f>
        <v/>
      </c>
      <c r="AX117" s="6"/>
      <c r="AY117" s="171"/>
      <c r="AZ117" s="168" t="s">
        <v>12</v>
      </c>
      <c r="BB117" s="2" t="s">
        <v>53</v>
      </c>
      <c r="BC117" s="2" t="s">
        <v>18</v>
      </c>
      <c r="BE117" s="178">
        <v>1.1399999999999999</v>
      </c>
      <c r="BF117" s="4">
        <v>5231</v>
      </c>
      <c r="BG117" s="4">
        <v>703</v>
      </c>
      <c r="BH117" s="4">
        <v>249</v>
      </c>
      <c r="BI117" s="4">
        <v>107</v>
      </c>
      <c r="BJ117" s="4">
        <v>28</v>
      </c>
      <c r="BK117" s="4">
        <v>10</v>
      </c>
      <c r="BL117" s="5">
        <v>1</v>
      </c>
      <c r="BM117" s="5">
        <v>0</v>
      </c>
      <c r="BN117" s="5">
        <v>0</v>
      </c>
      <c r="BO117" s="5">
        <v>0</v>
      </c>
    </row>
    <row r="118" spans="1:67" ht="11.1" customHeight="1">
      <c r="A118" s="11"/>
      <c r="B118" s="16"/>
      <c r="C118" s="23"/>
      <c r="D118" s="31"/>
      <c r="E118" s="41"/>
      <c r="F118" s="49"/>
      <c r="G118" s="31"/>
      <c r="H118" s="41"/>
      <c r="I118" s="49"/>
      <c r="J118" s="54"/>
      <c r="K118" s="56"/>
      <c r="L118" s="58"/>
      <c r="M118" s="60"/>
      <c r="N118" s="62"/>
      <c r="O118" s="66"/>
      <c r="P118" s="31"/>
      <c r="Q118" s="41"/>
      <c r="R118" s="49"/>
      <c r="S118" s="90"/>
      <c r="T118" s="96"/>
      <c r="U118" s="104" t="str">
        <f t="shared" si="14"/>
        <v xml:space="preserve"> </v>
      </c>
      <c r="V118" s="96"/>
      <c r="W118" s="96"/>
      <c r="X118" s="104" t="str">
        <f t="shared" si="15"/>
        <v xml:space="preserve"> </v>
      </c>
      <c r="Y118" s="96"/>
      <c r="Z118" s="96"/>
      <c r="AA118" s="104" t="str">
        <f t="shared" si="16"/>
        <v xml:space="preserve"> </v>
      </c>
      <c r="AB118" s="96"/>
      <c r="AC118" s="96"/>
      <c r="AD118" s="104" t="str">
        <f t="shared" si="17"/>
        <v xml:space="preserve"> </v>
      </c>
      <c r="AE118" s="96"/>
      <c r="AF118" s="96"/>
      <c r="AG118" s="104" t="str">
        <f t="shared" si="18"/>
        <v xml:space="preserve"> </v>
      </c>
      <c r="AH118" s="96"/>
      <c r="AI118" s="96"/>
      <c r="AJ118" s="104" t="str">
        <f t="shared" si="19"/>
        <v xml:space="preserve"> </v>
      </c>
      <c r="AK118" s="96"/>
      <c r="AL118" s="96"/>
      <c r="AM118" s="104" t="str">
        <f t="shared" si="20"/>
        <v xml:space="preserve"> </v>
      </c>
      <c r="AN118" s="96"/>
      <c r="AO118" s="96"/>
      <c r="AP118" s="122"/>
      <c r="AQ118" s="122"/>
      <c r="AR118" s="143"/>
      <c r="AS118" s="149"/>
      <c r="AT118" s="143"/>
      <c r="AU118" s="162"/>
      <c r="AX118" s="5"/>
      <c r="AY118" s="171"/>
      <c r="AZ118" s="1">
        <f>G117</f>
        <v>0</v>
      </c>
      <c r="BB118" s="174" t="str">
        <f>M117</f>
        <v/>
      </c>
      <c r="BC118" s="2" t="str">
        <f>IF(P117="","",IF(P117=32,"φ30","φ"&amp;P117))</f>
        <v/>
      </c>
      <c r="BE118" s="178">
        <v>1.1499999999999999</v>
      </c>
      <c r="BF118" s="4">
        <v>5316</v>
      </c>
      <c r="BG118" s="4">
        <v>703</v>
      </c>
      <c r="BH118" s="4">
        <v>249</v>
      </c>
      <c r="BI118" s="4">
        <v>107</v>
      </c>
      <c r="BJ118" s="4">
        <v>29</v>
      </c>
      <c r="BK118" s="4">
        <v>10</v>
      </c>
      <c r="BL118" s="5">
        <v>1</v>
      </c>
      <c r="BM118" s="5">
        <v>0</v>
      </c>
      <c r="BN118" s="5">
        <v>0</v>
      </c>
      <c r="BO118" s="5">
        <v>0</v>
      </c>
    </row>
    <row r="119" spans="1:67" ht="11.1" customHeight="1">
      <c r="A119" s="10"/>
      <c r="B119" s="15" t="s">
        <v>26</v>
      </c>
      <c r="C119" s="22"/>
      <c r="D119" s="30"/>
      <c r="E119" s="40"/>
      <c r="F119" s="48"/>
      <c r="G119" s="30"/>
      <c r="H119" s="40"/>
      <c r="I119" s="48"/>
      <c r="J119" s="53" t="str">
        <f>IF(G119="","",DGET(AX$4:AY$104,"同時使用率",AZ119:AZ120))</f>
        <v/>
      </c>
      <c r="K119" s="55"/>
      <c r="L119" s="57"/>
      <c r="M119" s="59" t="str">
        <f>IF(J119="","",IF(D119*J119&lt;3,ROUND(D119*J119,2),IF(D119*J119&lt;10,ROUND(D119*J119,1),IF(D119*J119&lt;30,ROUND(D119*J119,0),ROUND(D119*J119,-1)))))</f>
        <v/>
      </c>
      <c r="N119" s="61"/>
      <c r="O119" s="65"/>
      <c r="P119" s="30"/>
      <c r="Q119" s="40"/>
      <c r="R119" s="48"/>
      <c r="S119" s="89"/>
      <c r="T119" s="95"/>
      <c r="U119" s="103" t="str">
        <f t="shared" si="14"/>
        <v xml:space="preserve"> </v>
      </c>
      <c r="V119" s="95"/>
      <c r="W119" s="95"/>
      <c r="X119" s="103" t="str">
        <f t="shared" si="15"/>
        <v xml:space="preserve"> </v>
      </c>
      <c r="Y119" s="95"/>
      <c r="Z119" s="95"/>
      <c r="AA119" s="103" t="str">
        <f t="shared" si="16"/>
        <v xml:space="preserve"> </v>
      </c>
      <c r="AB119" s="95"/>
      <c r="AC119" s="95"/>
      <c r="AD119" s="103" t="str">
        <f t="shared" si="17"/>
        <v xml:space="preserve"> </v>
      </c>
      <c r="AE119" s="95"/>
      <c r="AF119" s="95"/>
      <c r="AG119" s="103" t="str">
        <f t="shared" si="18"/>
        <v xml:space="preserve"> </v>
      </c>
      <c r="AH119" s="95"/>
      <c r="AI119" s="95"/>
      <c r="AJ119" s="103" t="str">
        <f t="shared" si="19"/>
        <v xml:space="preserve"> </v>
      </c>
      <c r="AK119" s="95"/>
      <c r="AL119" s="95"/>
      <c r="AM119" s="103" t="str">
        <f t="shared" si="20"/>
        <v xml:space="preserve"> </v>
      </c>
      <c r="AN119" s="95"/>
      <c r="AO119" s="95"/>
      <c r="AP119" s="121" t="str">
        <f>IF(SUM(S119:AO120)=0,"",SUM(S119:AO120))</f>
        <v/>
      </c>
      <c r="AQ119" s="119" t="str">
        <f>IF(P119="","",DGET(BE$4:BO$400,BC120,BB119:BB120))</f>
        <v/>
      </c>
      <c r="AR119" s="142" t="str">
        <f>IF(AP119="","",ROUND(AP119*AQ119/1000,2))</f>
        <v/>
      </c>
      <c r="AS119" s="148"/>
      <c r="AT119" s="142" t="str">
        <f>IF(AR119="","",ROUND(AR119+AS119,2))</f>
        <v/>
      </c>
      <c r="AU119" s="161"/>
      <c r="AV119" s="1" t="str">
        <f>IF(AU119="○",AT119,"")</f>
        <v/>
      </c>
      <c r="AX119" s="6"/>
      <c r="AY119" s="171"/>
      <c r="AZ119" s="168" t="s">
        <v>12</v>
      </c>
      <c r="BB119" s="2" t="s">
        <v>53</v>
      </c>
      <c r="BC119" s="2" t="s">
        <v>18</v>
      </c>
      <c r="BE119" s="178">
        <v>1.1599999999999999</v>
      </c>
      <c r="BF119" s="4">
        <v>5402</v>
      </c>
      <c r="BG119" s="4">
        <v>721</v>
      </c>
      <c r="BH119" s="4">
        <v>255</v>
      </c>
      <c r="BI119" s="4">
        <v>109</v>
      </c>
      <c r="BJ119" s="4">
        <v>29</v>
      </c>
      <c r="BK119" s="4">
        <v>10</v>
      </c>
      <c r="BL119" s="5">
        <v>1</v>
      </c>
      <c r="BM119" s="5">
        <v>0</v>
      </c>
      <c r="BN119" s="5">
        <v>0</v>
      </c>
      <c r="BO119" s="5">
        <v>0</v>
      </c>
    </row>
    <row r="120" spans="1:67" ht="11.1" customHeight="1">
      <c r="A120" s="11"/>
      <c r="B120" s="16"/>
      <c r="C120" s="23"/>
      <c r="D120" s="31"/>
      <c r="E120" s="41"/>
      <c r="F120" s="49"/>
      <c r="G120" s="31"/>
      <c r="H120" s="41"/>
      <c r="I120" s="49"/>
      <c r="J120" s="54"/>
      <c r="K120" s="56"/>
      <c r="L120" s="58"/>
      <c r="M120" s="60"/>
      <c r="N120" s="62"/>
      <c r="O120" s="66"/>
      <c r="P120" s="31"/>
      <c r="Q120" s="41"/>
      <c r="R120" s="49"/>
      <c r="S120" s="90"/>
      <c r="T120" s="96"/>
      <c r="U120" s="104" t="str">
        <f t="shared" si="14"/>
        <v xml:space="preserve"> </v>
      </c>
      <c r="V120" s="96"/>
      <c r="W120" s="96"/>
      <c r="X120" s="104" t="str">
        <f t="shared" si="15"/>
        <v xml:space="preserve"> </v>
      </c>
      <c r="Y120" s="96"/>
      <c r="Z120" s="96"/>
      <c r="AA120" s="104" t="str">
        <f t="shared" si="16"/>
        <v xml:space="preserve"> </v>
      </c>
      <c r="AB120" s="96"/>
      <c r="AC120" s="96"/>
      <c r="AD120" s="104" t="str">
        <f t="shared" si="17"/>
        <v xml:space="preserve"> </v>
      </c>
      <c r="AE120" s="96"/>
      <c r="AF120" s="96"/>
      <c r="AG120" s="104" t="str">
        <f t="shared" si="18"/>
        <v xml:space="preserve"> </v>
      </c>
      <c r="AH120" s="96"/>
      <c r="AI120" s="96"/>
      <c r="AJ120" s="104" t="str">
        <f t="shared" si="19"/>
        <v xml:space="preserve"> </v>
      </c>
      <c r="AK120" s="96"/>
      <c r="AL120" s="96"/>
      <c r="AM120" s="104" t="str">
        <f t="shared" si="20"/>
        <v xml:space="preserve"> </v>
      </c>
      <c r="AN120" s="96"/>
      <c r="AO120" s="96"/>
      <c r="AP120" s="122"/>
      <c r="AQ120" s="122"/>
      <c r="AR120" s="143"/>
      <c r="AS120" s="149"/>
      <c r="AT120" s="143"/>
      <c r="AU120" s="162"/>
      <c r="AX120" s="5"/>
      <c r="AY120" s="171"/>
      <c r="AZ120" s="1">
        <f>G119</f>
        <v>0</v>
      </c>
      <c r="BB120" s="174" t="str">
        <f>M119</f>
        <v/>
      </c>
      <c r="BC120" s="2" t="str">
        <f>IF(P119="","",IF(P119=32,"φ30","φ"&amp;P119))</f>
        <v/>
      </c>
      <c r="BE120" s="178">
        <v>1.17</v>
      </c>
      <c r="BF120" s="4">
        <v>5488</v>
      </c>
      <c r="BG120" s="4">
        <v>721</v>
      </c>
      <c r="BH120" s="4">
        <v>255</v>
      </c>
      <c r="BI120" s="4">
        <v>109</v>
      </c>
      <c r="BJ120" s="4">
        <v>29</v>
      </c>
      <c r="BK120" s="4">
        <v>10</v>
      </c>
      <c r="BL120" s="5">
        <v>1</v>
      </c>
      <c r="BM120" s="5">
        <v>0</v>
      </c>
      <c r="BN120" s="5">
        <v>0</v>
      </c>
      <c r="BO120" s="5">
        <v>0</v>
      </c>
    </row>
    <row r="121" spans="1:67" ht="11.1" customHeight="1">
      <c r="A121" s="10"/>
      <c r="B121" s="15" t="s">
        <v>26</v>
      </c>
      <c r="C121" s="22"/>
      <c r="D121" s="30"/>
      <c r="E121" s="40"/>
      <c r="F121" s="48"/>
      <c r="G121" s="30"/>
      <c r="H121" s="40"/>
      <c r="I121" s="48"/>
      <c r="J121" s="53" t="str">
        <f>IF(G121="","",DGET(AX$4:AY$104,"同時使用率",AZ121:AZ122))</f>
        <v/>
      </c>
      <c r="K121" s="55"/>
      <c r="L121" s="57"/>
      <c r="M121" s="59" t="str">
        <f>IF(J121="","",IF(D121*J121&lt;3,ROUND(D121*J121,2),IF(D121*J121&lt;10,ROUND(D121*J121,1),IF(D121*J121&lt;30,ROUND(D121*J121,0),ROUND(D121*J121,-1)))))</f>
        <v/>
      </c>
      <c r="N121" s="61"/>
      <c r="O121" s="65"/>
      <c r="P121" s="30"/>
      <c r="Q121" s="40"/>
      <c r="R121" s="48"/>
      <c r="S121" s="89"/>
      <c r="T121" s="95"/>
      <c r="U121" s="103" t="str">
        <f t="shared" si="14"/>
        <v xml:space="preserve"> </v>
      </c>
      <c r="V121" s="95"/>
      <c r="W121" s="95"/>
      <c r="X121" s="103" t="str">
        <f t="shared" si="15"/>
        <v xml:space="preserve"> </v>
      </c>
      <c r="Y121" s="95"/>
      <c r="Z121" s="95"/>
      <c r="AA121" s="103" t="str">
        <f t="shared" si="16"/>
        <v xml:space="preserve"> </v>
      </c>
      <c r="AB121" s="95"/>
      <c r="AC121" s="95"/>
      <c r="AD121" s="103" t="str">
        <f t="shared" si="17"/>
        <v xml:space="preserve"> </v>
      </c>
      <c r="AE121" s="95"/>
      <c r="AF121" s="95"/>
      <c r="AG121" s="103" t="str">
        <f t="shared" si="18"/>
        <v xml:space="preserve"> </v>
      </c>
      <c r="AH121" s="95"/>
      <c r="AI121" s="95"/>
      <c r="AJ121" s="103" t="str">
        <f t="shared" si="19"/>
        <v xml:space="preserve"> </v>
      </c>
      <c r="AK121" s="95"/>
      <c r="AL121" s="95"/>
      <c r="AM121" s="103" t="str">
        <f t="shared" si="20"/>
        <v xml:space="preserve"> </v>
      </c>
      <c r="AN121" s="95"/>
      <c r="AO121" s="95"/>
      <c r="AP121" s="121" t="str">
        <f>IF(SUM(S121:AO122)=0,"",SUM(S121:AO122))</f>
        <v/>
      </c>
      <c r="AQ121" s="119" t="str">
        <f>IF(P121="","",DGET(BE$4:BO$400,BC122,BB121:BB122))</f>
        <v/>
      </c>
      <c r="AR121" s="142" t="str">
        <f>IF(AP121="","",ROUND(AP121*AQ121/1000,2))</f>
        <v/>
      </c>
      <c r="AS121" s="148"/>
      <c r="AT121" s="142" t="str">
        <f>IF(AR121="","",ROUND(AR121+AS121,2))</f>
        <v/>
      </c>
      <c r="AU121" s="161"/>
      <c r="AV121" s="1" t="str">
        <f>IF(AU121="○",AT121,"")</f>
        <v/>
      </c>
      <c r="AX121" s="6"/>
      <c r="AY121" s="171"/>
      <c r="AZ121" s="168" t="s">
        <v>12</v>
      </c>
      <c r="BB121" s="2" t="s">
        <v>53</v>
      </c>
      <c r="BC121" s="2" t="s">
        <v>18</v>
      </c>
      <c r="BE121" s="178">
        <v>1.18</v>
      </c>
      <c r="BF121" s="4">
        <v>5576</v>
      </c>
      <c r="BG121" s="4">
        <v>740</v>
      </c>
      <c r="BH121" s="4">
        <v>262</v>
      </c>
      <c r="BI121" s="4">
        <v>112</v>
      </c>
      <c r="BJ121" s="4">
        <v>29</v>
      </c>
      <c r="BK121" s="4">
        <v>10</v>
      </c>
      <c r="BL121" s="5">
        <v>1</v>
      </c>
      <c r="BM121" s="5">
        <v>0</v>
      </c>
      <c r="BN121" s="5">
        <v>0</v>
      </c>
      <c r="BO121" s="5">
        <v>0</v>
      </c>
    </row>
    <row r="122" spans="1:67" ht="11.1" customHeight="1">
      <c r="A122" s="11"/>
      <c r="B122" s="16"/>
      <c r="C122" s="23"/>
      <c r="D122" s="31"/>
      <c r="E122" s="41"/>
      <c r="F122" s="49"/>
      <c r="G122" s="31"/>
      <c r="H122" s="41"/>
      <c r="I122" s="49"/>
      <c r="J122" s="54"/>
      <c r="K122" s="56"/>
      <c r="L122" s="58"/>
      <c r="M122" s="60"/>
      <c r="N122" s="62"/>
      <c r="O122" s="66"/>
      <c r="P122" s="31"/>
      <c r="Q122" s="41"/>
      <c r="R122" s="49"/>
      <c r="S122" s="90"/>
      <c r="T122" s="96"/>
      <c r="U122" s="104" t="str">
        <f t="shared" si="14"/>
        <v xml:space="preserve"> </v>
      </c>
      <c r="V122" s="96"/>
      <c r="W122" s="96"/>
      <c r="X122" s="104" t="str">
        <f t="shared" si="15"/>
        <v xml:space="preserve"> </v>
      </c>
      <c r="Y122" s="96"/>
      <c r="Z122" s="96"/>
      <c r="AA122" s="104" t="str">
        <f t="shared" si="16"/>
        <v xml:space="preserve"> </v>
      </c>
      <c r="AB122" s="96"/>
      <c r="AC122" s="96"/>
      <c r="AD122" s="104" t="str">
        <f t="shared" si="17"/>
        <v xml:space="preserve"> </v>
      </c>
      <c r="AE122" s="96"/>
      <c r="AF122" s="96"/>
      <c r="AG122" s="104" t="str">
        <f t="shared" si="18"/>
        <v xml:space="preserve"> </v>
      </c>
      <c r="AH122" s="96"/>
      <c r="AI122" s="96"/>
      <c r="AJ122" s="104" t="str">
        <f t="shared" si="19"/>
        <v xml:space="preserve"> </v>
      </c>
      <c r="AK122" s="96"/>
      <c r="AL122" s="96"/>
      <c r="AM122" s="104" t="str">
        <f t="shared" si="20"/>
        <v xml:space="preserve"> </v>
      </c>
      <c r="AN122" s="96"/>
      <c r="AO122" s="96"/>
      <c r="AP122" s="122"/>
      <c r="AQ122" s="122"/>
      <c r="AR122" s="143"/>
      <c r="AS122" s="149"/>
      <c r="AT122" s="143"/>
      <c r="AU122" s="162"/>
      <c r="AX122" s="5"/>
      <c r="AY122" s="171"/>
      <c r="AZ122" s="1">
        <f>G121</f>
        <v>0</v>
      </c>
      <c r="BB122" s="174" t="str">
        <f>M121</f>
        <v/>
      </c>
      <c r="BC122" s="2" t="str">
        <f>IF(P121="","",IF(P121=32,"φ30","φ"&amp;P121))</f>
        <v/>
      </c>
      <c r="BE122" s="178">
        <v>1.19</v>
      </c>
      <c r="BF122" s="4">
        <v>5663</v>
      </c>
      <c r="BG122" s="4">
        <v>759</v>
      </c>
      <c r="BH122" s="4">
        <v>268</v>
      </c>
      <c r="BI122" s="4">
        <v>115</v>
      </c>
      <c r="BJ122" s="4">
        <v>30</v>
      </c>
      <c r="BK122" s="4">
        <v>11</v>
      </c>
      <c r="BL122" s="5">
        <v>1</v>
      </c>
      <c r="BM122" s="5">
        <v>0</v>
      </c>
      <c r="BN122" s="5">
        <v>0</v>
      </c>
      <c r="BO122" s="5">
        <v>0</v>
      </c>
    </row>
    <row r="123" spans="1:67" ht="11.1" customHeight="1">
      <c r="A123" s="10"/>
      <c r="B123" s="15" t="s">
        <v>26</v>
      </c>
      <c r="C123" s="22"/>
      <c r="D123" s="30"/>
      <c r="E123" s="40"/>
      <c r="F123" s="48"/>
      <c r="G123" s="30"/>
      <c r="H123" s="40"/>
      <c r="I123" s="48"/>
      <c r="J123" s="53" t="str">
        <f>IF(G123="","",DGET(AX$4:AY$104,"同時使用率",AZ123:AZ124))</f>
        <v/>
      </c>
      <c r="K123" s="55"/>
      <c r="L123" s="57"/>
      <c r="M123" s="59" t="str">
        <f>IF(J123="","",IF(D123*J123&lt;3,ROUND(D123*J123,2),IF(D123*J123&lt;10,ROUND(D123*J123,1),IF(D123*J123&lt;30,ROUND(D123*J123,0),ROUND(D123*J123,-1)))))</f>
        <v/>
      </c>
      <c r="N123" s="61"/>
      <c r="O123" s="65"/>
      <c r="P123" s="30"/>
      <c r="Q123" s="40"/>
      <c r="R123" s="48"/>
      <c r="S123" s="89"/>
      <c r="T123" s="95"/>
      <c r="U123" s="103" t="str">
        <f t="shared" si="14"/>
        <v xml:space="preserve"> </v>
      </c>
      <c r="V123" s="95"/>
      <c r="W123" s="95"/>
      <c r="X123" s="103" t="str">
        <f t="shared" si="15"/>
        <v xml:space="preserve"> </v>
      </c>
      <c r="Y123" s="95"/>
      <c r="Z123" s="95"/>
      <c r="AA123" s="103" t="str">
        <f t="shared" si="16"/>
        <v xml:space="preserve"> </v>
      </c>
      <c r="AB123" s="95"/>
      <c r="AC123" s="95"/>
      <c r="AD123" s="103" t="str">
        <f t="shared" si="17"/>
        <v xml:space="preserve"> </v>
      </c>
      <c r="AE123" s="95"/>
      <c r="AF123" s="95"/>
      <c r="AG123" s="103" t="str">
        <f t="shared" si="18"/>
        <v xml:space="preserve"> </v>
      </c>
      <c r="AH123" s="95"/>
      <c r="AI123" s="95"/>
      <c r="AJ123" s="103" t="str">
        <f t="shared" si="19"/>
        <v xml:space="preserve"> </v>
      </c>
      <c r="AK123" s="95"/>
      <c r="AL123" s="95"/>
      <c r="AM123" s="103" t="str">
        <f t="shared" si="20"/>
        <v xml:space="preserve"> </v>
      </c>
      <c r="AN123" s="95"/>
      <c r="AO123" s="95"/>
      <c r="AP123" s="121" t="str">
        <f>IF(SUM(S123:AO124)=0,"",SUM(S123:AO124))</f>
        <v/>
      </c>
      <c r="AQ123" s="119" t="str">
        <f>IF(P123="","",DGET(BE$4:BO$400,BC124,BB123:BB124))</f>
        <v/>
      </c>
      <c r="AR123" s="142" t="str">
        <f>IF(AP123="","",ROUND(AP123*AQ123/1000,2))</f>
        <v/>
      </c>
      <c r="AS123" s="148"/>
      <c r="AT123" s="142" t="str">
        <f>IF(AR123="","",ROUND(AR123+AS123,2))</f>
        <v/>
      </c>
      <c r="AU123" s="161"/>
      <c r="AV123" s="1" t="str">
        <f>IF(AU123="○",AT123,"")</f>
        <v/>
      </c>
      <c r="AX123" s="6"/>
      <c r="AY123" s="171"/>
      <c r="AZ123" s="168" t="s">
        <v>12</v>
      </c>
      <c r="BB123" s="2" t="s">
        <v>53</v>
      </c>
      <c r="BC123" s="2" t="s">
        <v>18</v>
      </c>
      <c r="BE123" s="178">
        <v>1.2</v>
      </c>
      <c r="BF123" s="4">
        <v>5752</v>
      </c>
      <c r="BG123" s="4">
        <v>759</v>
      </c>
      <c r="BH123" s="4">
        <v>268</v>
      </c>
      <c r="BI123" s="4">
        <v>115</v>
      </c>
      <c r="BJ123" s="4">
        <v>30</v>
      </c>
      <c r="BK123" s="4">
        <v>11</v>
      </c>
      <c r="BL123" s="5">
        <v>1</v>
      </c>
      <c r="BM123" s="5">
        <v>0</v>
      </c>
      <c r="BN123" s="5">
        <v>0</v>
      </c>
      <c r="BO123" s="5">
        <v>0</v>
      </c>
    </row>
    <row r="124" spans="1:67" ht="11.1" customHeight="1">
      <c r="A124" s="11"/>
      <c r="B124" s="16"/>
      <c r="C124" s="23"/>
      <c r="D124" s="31"/>
      <c r="E124" s="41"/>
      <c r="F124" s="49"/>
      <c r="G124" s="31"/>
      <c r="H124" s="41"/>
      <c r="I124" s="49"/>
      <c r="J124" s="54"/>
      <c r="K124" s="56"/>
      <c r="L124" s="58"/>
      <c r="M124" s="60"/>
      <c r="N124" s="62"/>
      <c r="O124" s="66"/>
      <c r="P124" s="31"/>
      <c r="Q124" s="41"/>
      <c r="R124" s="49"/>
      <c r="S124" s="90"/>
      <c r="T124" s="96"/>
      <c r="U124" s="104" t="str">
        <f t="shared" si="14"/>
        <v xml:space="preserve"> </v>
      </c>
      <c r="V124" s="96"/>
      <c r="W124" s="96"/>
      <c r="X124" s="104" t="str">
        <f t="shared" si="15"/>
        <v xml:space="preserve"> </v>
      </c>
      <c r="Y124" s="96"/>
      <c r="Z124" s="96"/>
      <c r="AA124" s="104" t="str">
        <f t="shared" si="16"/>
        <v xml:space="preserve"> </v>
      </c>
      <c r="AB124" s="96"/>
      <c r="AC124" s="96"/>
      <c r="AD124" s="104" t="str">
        <f t="shared" si="17"/>
        <v xml:space="preserve"> </v>
      </c>
      <c r="AE124" s="96"/>
      <c r="AF124" s="96"/>
      <c r="AG124" s="104" t="str">
        <f t="shared" si="18"/>
        <v xml:space="preserve"> </v>
      </c>
      <c r="AH124" s="96"/>
      <c r="AI124" s="96"/>
      <c r="AJ124" s="104" t="str">
        <f t="shared" si="19"/>
        <v xml:space="preserve"> </v>
      </c>
      <c r="AK124" s="96"/>
      <c r="AL124" s="96"/>
      <c r="AM124" s="104" t="str">
        <f t="shared" si="20"/>
        <v xml:space="preserve"> </v>
      </c>
      <c r="AN124" s="96"/>
      <c r="AO124" s="96"/>
      <c r="AP124" s="122"/>
      <c r="AQ124" s="122"/>
      <c r="AR124" s="143"/>
      <c r="AS124" s="149"/>
      <c r="AT124" s="143"/>
      <c r="AU124" s="162"/>
      <c r="AX124" s="5"/>
      <c r="AY124" s="171"/>
      <c r="AZ124" s="1">
        <f>G123</f>
        <v>0</v>
      </c>
      <c r="BB124" s="174" t="str">
        <f>M123</f>
        <v/>
      </c>
      <c r="BC124" s="2" t="str">
        <f>IF(P123="","",IF(P123=32,"φ30","φ"&amp;P123))</f>
        <v/>
      </c>
      <c r="BE124" s="178">
        <v>1.21</v>
      </c>
      <c r="BF124" s="4">
        <v>5841</v>
      </c>
      <c r="BG124" s="4">
        <v>778</v>
      </c>
      <c r="BH124" s="4">
        <v>275</v>
      </c>
      <c r="BI124" s="4">
        <v>118</v>
      </c>
      <c r="BJ124" s="4">
        <v>31</v>
      </c>
      <c r="BK124" s="4">
        <v>11</v>
      </c>
      <c r="BL124" s="5">
        <v>1</v>
      </c>
      <c r="BM124" s="5">
        <v>0</v>
      </c>
      <c r="BN124" s="5">
        <v>0</v>
      </c>
      <c r="BO124" s="5">
        <v>0</v>
      </c>
    </row>
    <row r="125" spans="1:67" ht="11.1" customHeight="1">
      <c r="A125" s="10"/>
      <c r="B125" s="15" t="s">
        <v>26</v>
      </c>
      <c r="C125" s="22"/>
      <c r="D125" s="30"/>
      <c r="E125" s="40"/>
      <c r="F125" s="48"/>
      <c r="G125" s="30"/>
      <c r="H125" s="40"/>
      <c r="I125" s="48"/>
      <c r="J125" s="53" t="str">
        <f>IF(G125="","",DGET(AX$4:AY$104,"同時使用率",AZ125:AZ126))</f>
        <v/>
      </c>
      <c r="K125" s="55"/>
      <c r="L125" s="57"/>
      <c r="M125" s="59" t="str">
        <f>IF(J125="","",IF(D125*J125&lt;3,ROUND(D125*J125,2),IF(D125*J125&lt;10,ROUND(D125*J125,1),IF(D125*J125&lt;30,ROUND(D125*J125,0),ROUND(D125*J125,-1)))))</f>
        <v/>
      </c>
      <c r="N125" s="61"/>
      <c r="O125" s="65"/>
      <c r="P125" s="30"/>
      <c r="Q125" s="40"/>
      <c r="R125" s="48"/>
      <c r="S125" s="89"/>
      <c r="T125" s="95"/>
      <c r="U125" s="103" t="str">
        <f t="shared" si="14"/>
        <v xml:space="preserve"> </v>
      </c>
      <c r="V125" s="95"/>
      <c r="W125" s="95"/>
      <c r="X125" s="103" t="str">
        <f t="shared" si="15"/>
        <v xml:space="preserve"> </v>
      </c>
      <c r="Y125" s="95"/>
      <c r="Z125" s="95"/>
      <c r="AA125" s="103" t="str">
        <f t="shared" si="16"/>
        <v xml:space="preserve"> </v>
      </c>
      <c r="AB125" s="95"/>
      <c r="AC125" s="95"/>
      <c r="AD125" s="103" t="str">
        <f t="shared" si="17"/>
        <v xml:space="preserve"> </v>
      </c>
      <c r="AE125" s="95"/>
      <c r="AF125" s="95"/>
      <c r="AG125" s="103" t="str">
        <f t="shared" si="18"/>
        <v xml:space="preserve"> </v>
      </c>
      <c r="AH125" s="95"/>
      <c r="AI125" s="95"/>
      <c r="AJ125" s="103" t="str">
        <f t="shared" si="19"/>
        <v xml:space="preserve"> </v>
      </c>
      <c r="AK125" s="95"/>
      <c r="AL125" s="95"/>
      <c r="AM125" s="103" t="str">
        <f t="shared" si="20"/>
        <v xml:space="preserve"> </v>
      </c>
      <c r="AN125" s="95"/>
      <c r="AO125" s="95"/>
      <c r="AP125" s="121" t="str">
        <f>IF(SUM(S125:AO126)=0,"",SUM(S125:AO126))</f>
        <v/>
      </c>
      <c r="AQ125" s="119" t="str">
        <f>IF(P125="","",DGET(BE$4:BO$400,BC126,BB125:BB126))</f>
        <v/>
      </c>
      <c r="AR125" s="142" t="str">
        <f>IF(AP125="","",ROUND(AP125*AQ125/1000,2))</f>
        <v/>
      </c>
      <c r="AS125" s="148"/>
      <c r="AT125" s="142" t="str">
        <f>IF(AR125="","",ROUND(AR125+AS125,2))</f>
        <v/>
      </c>
      <c r="AU125" s="161"/>
      <c r="AV125" s="1" t="str">
        <f>IF(AU125="○",AT125,"")</f>
        <v/>
      </c>
      <c r="AX125" s="6"/>
      <c r="AY125" s="171"/>
      <c r="AZ125" s="168" t="s">
        <v>12</v>
      </c>
      <c r="BB125" s="2" t="s">
        <v>53</v>
      </c>
      <c r="BC125" s="2" t="s">
        <v>18</v>
      </c>
      <c r="BE125" s="178">
        <v>1.22</v>
      </c>
      <c r="BF125" s="4">
        <v>5931</v>
      </c>
      <c r="BG125" s="4">
        <v>778</v>
      </c>
      <c r="BH125" s="4">
        <v>275</v>
      </c>
      <c r="BI125" s="4">
        <v>118</v>
      </c>
      <c r="BJ125" s="4">
        <v>31</v>
      </c>
      <c r="BK125" s="4">
        <v>11</v>
      </c>
      <c r="BL125" s="5">
        <v>1</v>
      </c>
      <c r="BM125" s="5">
        <v>0</v>
      </c>
      <c r="BN125" s="5">
        <v>0</v>
      </c>
      <c r="BO125" s="5">
        <v>0</v>
      </c>
    </row>
    <row r="126" spans="1:67" ht="11.1" customHeight="1">
      <c r="A126" s="11"/>
      <c r="B126" s="16"/>
      <c r="C126" s="23"/>
      <c r="D126" s="31"/>
      <c r="E126" s="41"/>
      <c r="F126" s="49"/>
      <c r="G126" s="31"/>
      <c r="H126" s="41"/>
      <c r="I126" s="49"/>
      <c r="J126" s="54"/>
      <c r="K126" s="56"/>
      <c r="L126" s="58"/>
      <c r="M126" s="60"/>
      <c r="N126" s="62"/>
      <c r="O126" s="66"/>
      <c r="P126" s="31"/>
      <c r="Q126" s="41"/>
      <c r="R126" s="49"/>
      <c r="S126" s="90"/>
      <c r="T126" s="96"/>
      <c r="U126" s="104" t="str">
        <f t="shared" si="14"/>
        <v xml:space="preserve"> </v>
      </c>
      <c r="V126" s="96"/>
      <c r="W126" s="96"/>
      <c r="X126" s="104" t="str">
        <f t="shared" si="15"/>
        <v xml:space="preserve"> </v>
      </c>
      <c r="Y126" s="96"/>
      <c r="Z126" s="96"/>
      <c r="AA126" s="104" t="str">
        <f t="shared" si="16"/>
        <v xml:space="preserve"> </v>
      </c>
      <c r="AB126" s="96"/>
      <c r="AC126" s="96"/>
      <c r="AD126" s="104" t="str">
        <f t="shared" si="17"/>
        <v xml:space="preserve"> </v>
      </c>
      <c r="AE126" s="96"/>
      <c r="AF126" s="96"/>
      <c r="AG126" s="104" t="str">
        <f t="shared" si="18"/>
        <v xml:space="preserve"> </v>
      </c>
      <c r="AH126" s="96"/>
      <c r="AI126" s="96"/>
      <c r="AJ126" s="104" t="str">
        <f t="shared" si="19"/>
        <v xml:space="preserve"> </v>
      </c>
      <c r="AK126" s="96"/>
      <c r="AL126" s="96"/>
      <c r="AM126" s="104" t="str">
        <f t="shared" si="20"/>
        <v xml:space="preserve"> </v>
      </c>
      <c r="AN126" s="96"/>
      <c r="AO126" s="96"/>
      <c r="AP126" s="122"/>
      <c r="AQ126" s="122"/>
      <c r="AR126" s="143"/>
      <c r="AS126" s="149"/>
      <c r="AT126" s="143"/>
      <c r="AU126" s="162"/>
      <c r="AX126" s="5"/>
      <c r="AY126" s="171"/>
      <c r="AZ126" s="1">
        <f>G125</f>
        <v>0</v>
      </c>
      <c r="BB126" s="174" t="str">
        <f>M125</f>
        <v/>
      </c>
      <c r="BC126" s="2" t="str">
        <f>IF(P125="","",IF(P125=32,"φ30","φ"&amp;P125))</f>
        <v/>
      </c>
      <c r="BE126" s="178">
        <v>1.23</v>
      </c>
      <c r="BF126" s="4">
        <v>6021</v>
      </c>
      <c r="BG126" s="4">
        <v>797</v>
      </c>
      <c r="BH126" s="4">
        <v>282</v>
      </c>
      <c r="BI126" s="4">
        <v>121</v>
      </c>
      <c r="BJ126" s="4">
        <v>32</v>
      </c>
      <c r="BK126" s="4">
        <v>11</v>
      </c>
      <c r="BL126" s="5">
        <v>1</v>
      </c>
      <c r="BM126" s="5">
        <v>0</v>
      </c>
      <c r="BN126" s="5">
        <v>0</v>
      </c>
      <c r="BO126" s="5">
        <v>0</v>
      </c>
    </row>
    <row r="127" spans="1:67" ht="11.1" customHeight="1">
      <c r="A127" s="10"/>
      <c r="B127" s="15" t="s">
        <v>26</v>
      </c>
      <c r="C127" s="22"/>
      <c r="D127" s="30"/>
      <c r="E127" s="40"/>
      <c r="F127" s="48"/>
      <c r="G127" s="30"/>
      <c r="H127" s="40"/>
      <c r="I127" s="48"/>
      <c r="J127" s="53" t="str">
        <f>IF(G127="","",DGET(AX$4:AY$104,"同時使用率",AZ127:AZ128))</f>
        <v/>
      </c>
      <c r="K127" s="55"/>
      <c r="L127" s="57"/>
      <c r="M127" s="59" t="str">
        <f>IF(J127="","",IF(D127*J127&lt;3,ROUND(D127*J127,2),IF(D127*J127&lt;10,ROUND(D127*J127,1),IF(D127*J127&lt;30,ROUND(D127*J127,0),ROUND(D127*J127,-1)))))</f>
        <v/>
      </c>
      <c r="N127" s="61"/>
      <c r="O127" s="65"/>
      <c r="P127" s="30"/>
      <c r="Q127" s="40"/>
      <c r="R127" s="48"/>
      <c r="S127" s="89"/>
      <c r="T127" s="95"/>
      <c r="U127" s="103" t="str">
        <f t="shared" si="14"/>
        <v xml:space="preserve"> </v>
      </c>
      <c r="V127" s="95"/>
      <c r="W127" s="95"/>
      <c r="X127" s="103" t="str">
        <f t="shared" si="15"/>
        <v xml:space="preserve"> </v>
      </c>
      <c r="Y127" s="95"/>
      <c r="Z127" s="95"/>
      <c r="AA127" s="103" t="str">
        <f t="shared" si="16"/>
        <v xml:space="preserve"> </v>
      </c>
      <c r="AB127" s="95"/>
      <c r="AC127" s="95"/>
      <c r="AD127" s="103" t="str">
        <f t="shared" si="17"/>
        <v xml:space="preserve"> </v>
      </c>
      <c r="AE127" s="95"/>
      <c r="AF127" s="95"/>
      <c r="AG127" s="103" t="str">
        <f t="shared" si="18"/>
        <v xml:space="preserve"> </v>
      </c>
      <c r="AH127" s="95"/>
      <c r="AI127" s="95"/>
      <c r="AJ127" s="103" t="str">
        <f t="shared" si="19"/>
        <v xml:space="preserve"> </v>
      </c>
      <c r="AK127" s="95"/>
      <c r="AL127" s="95"/>
      <c r="AM127" s="103" t="str">
        <f t="shared" si="20"/>
        <v xml:space="preserve"> </v>
      </c>
      <c r="AN127" s="95"/>
      <c r="AO127" s="95"/>
      <c r="AP127" s="121" t="str">
        <f>IF(SUM(S127:AO128)=0,"",SUM(S127:AO128))</f>
        <v/>
      </c>
      <c r="AQ127" s="119" t="str">
        <f>IF(P127="","",DGET(BE$4:BO$400,BC128,BB127:BB128))</f>
        <v/>
      </c>
      <c r="AR127" s="142" t="str">
        <f>IF(AP127="","",ROUND(AP127*AQ127/1000,2))</f>
        <v/>
      </c>
      <c r="AS127" s="148"/>
      <c r="AT127" s="142" t="str">
        <f>IF(AR127="","",ROUND(AR127+AS127,2))</f>
        <v/>
      </c>
      <c r="AU127" s="161"/>
      <c r="AV127" s="1" t="str">
        <f>IF(AU127="○",AT127,"")</f>
        <v/>
      </c>
      <c r="AX127" s="6"/>
      <c r="AY127" s="171"/>
      <c r="AZ127" s="168" t="s">
        <v>12</v>
      </c>
      <c r="BB127" s="2" t="s">
        <v>53</v>
      </c>
      <c r="BC127" s="2" t="s">
        <v>18</v>
      </c>
      <c r="BE127" s="178">
        <v>1.24</v>
      </c>
      <c r="BF127" s="4">
        <v>6112</v>
      </c>
      <c r="BG127" s="4">
        <v>817</v>
      </c>
      <c r="BH127" s="4">
        <v>288</v>
      </c>
      <c r="BI127" s="4">
        <v>124</v>
      </c>
      <c r="BJ127" s="4">
        <v>32</v>
      </c>
      <c r="BK127" s="4">
        <v>11</v>
      </c>
      <c r="BL127" s="5">
        <v>1</v>
      </c>
      <c r="BM127" s="5">
        <v>0</v>
      </c>
      <c r="BN127" s="5">
        <v>0</v>
      </c>
      <c r="BO127" s="5">
        <v>0</v>
      </c>
    </row>
    <row r="128" spans="1:67" ht="11.1" customHeight="1">
      <c r="A128" s="11"/>
      <c r="B128" s="16"/>
      <c r="C128" s="23"/>
      <c r="D128" s="31"/>
      <c r="E128" s="41"/>
      <c r="F128" s="49"/>
      <c r="G128" s="31"/>
      <c r="H128" s="41"/>
      <c r="I128" s="49"/>
      <c r="J128" s="54"/>
      <c r="K128" s="56"/>
      <c r="L128" s="58"/>
      <c r="M128" s="60"/>
      <c r="N128" s="62"/>
      <c r="O128" s="66"/>
      <c r="P128" s="31"/>
      <c r="Q128" s="41"/>
      <c r="R128" s="49"/>
      <c r="S128" s="90"/>
      <c r="T128" s="96"/>
      <c r="U128" s="104" t="str">
        <f t="shared" si="14"/>
        <v xml:space="preserve"> </v>
      </c>
      <c r="V128" s="96"/>
      <c r="W128" s="96"/>
      <c r="X128" s="104" t="str">
        <f t="shared" si="15"/>
        <v xml:space="preserve"> </v>
      </c>
      <c r="Y128" s="96"/>
      <c r="Z128" s="96"/>
      <c r="AA128" s="104" t="str">
        <f t="shared" si="16"/>
        <v xml:space="preserve"> </v>
      </c>
      <c r="AB128" s="96"/>
      <c r="AC128" s="96"/>
      <c r="AD128" s="104" t="str">
        <f t="shared" si="17"/>
        <v xml:space="preserve"> </v>
      </c>
      <c r="AE128" s="96"/>
      <c r="AF128" s="96"/>
      <c r="AG128" s="104" t="str">
        <f t="shared" si="18"/>
        <v xml:space="preserve"> </v>
      </c>
      <c r="AH128" s="96"/>
      <c r="AI128" s="96"/>
      <c r="AJ128" s="104" t="str">
        <f t="shared" si="19"/>
        <v xml:space="preserve"> </v>
      </c>
      <c r="AK128" s="96"/>
      <c r="AL128" s="96"/>
      <c r="AM128" s="104" t="str">
        <f t="shared" si="20"/>
        <v xml:space="preserve"> </v>
      </c>
      <c r="AN128" s="96"/>
      <c r="AO128" s="96"/>
      <c r="AP128" s="122"/>
      <c r="AQ128" s="122"/>
      <c r="AR128" s="143"/>
      <c r="AS128" s="149"/>
      <c r="AT128" s="143"/>
      <c r="AU128" s="162"/>
      <c r="AX128" s="5"/>
      <c r="AY128" s="171"/>
      <c r="AZ128" s="1">
        <f>G127</f>
        <v>0</v>
      </c>
      <c r="BB128" s="174" t="str">
        <f>M127</f>
        <v/>
      </c>
      <c r="BC128" s="2" t="str">
        <f>IF(P127="","",IF(P127=32,"φ30","φ"&amp;P127))</f>
        <v/>
      </c>
      <c r="BE128" s="178">
        <v>1.25</v>
      </c>
      <c r="BF128" s="4">
        <v>6204</v>
      </c>
      <c r="BG128" s="4">
        <v>817</v>
      </c>
      <c r="BH128" s="4">
        <v>288</v>
      </c>
      <c r="BI128" s="4">
        <v>124</v>
      </c>
      <c r="BJ128" s="4">
        <v>32</v>
      </c>
      <c r="BK128" s="4">
        <v>11</v>
      </c>
      <c r="BL128" s="5">
        <v>1</v>
      </c>
      <c r="BM128" s="5">
        <v>0</v>
      </c>
      <c r="BN128" s="5">
        <v>0</v>
      </c>
      <c r="BO128" s="5">
        <v>0</v>
      </c>
    </row>
    <row r="129" spans="1:67" ht="11.1" customHeight="1">
      <c r="A129" s="10"/>
      <c r="B129" s="15" t="s">
        <v>26</v>
      </c>
      <c r="C129" s="22"/>
      <c r="D129" s="30"/>
      <c r="E129" s="40"/>
      <c r="F129" s="48"/>
      <c r="G129" s="30"/>
      <c r="H129" s="40"/>
      <c r="I129" s="48"/>
      <c r="J129" s="53" t="str">
        <f>IF(G129="","",DGET(AX$4:AY$104,"同時使用率",AZ129:AZ130))</f>
        <v/>
      </c>
      <c r="K129" s="55"/>
      <c r="L129" s="57"/>
      <c r="M129" s="59" t="str">
        <f>IF(J129="","",IF(D129*J129&lt;3,ROUND(D129*J129,2),IF(D129*J129&lt;10,ROUND(D129*J129,1),IF(D129*J129&lt;30,ROUND(D129*J129,0),ROUND(D129*J129,-1)))))</f>
        <v/>
      </c>
      <c r="N129" s="61"/>
      <c r="O129" s="65"/>
      <c r="P129" s="30"/>
      <c r="Q129" s="40"/>
      <c r="R129" s="48"/>
      <c r="S129" s="89"/>
      <c r="T129" s="95"/>
      <c r="U129" s="103" t="str">
        <f t="shared" si="14"/>
        <v xml:space="preserve"> </v>
      </c>
      <c r="V129" s="95"/>
      <c r="W129" s="95"/>
      <c r="X129" s="103" t="str">
        <f t="shared" si="15"/>
        <v xml:space="preserve"> </v>
      </c>
      <c r="Y129" s="95"/>
      <c r="Z129" s="95"/>
      <c r="AA129" s="103" t="str">
        <f t="shared" si="16"/>
        <v xml:space="preserve"> </v>
      </c>
      <c r="AB129" s="95"/>
      <c r="AC129" s="95"/>
      <c r="AD129" s="103" t="str">
        <f t="shared" si="17"/>
        <v xml:space="preserve"> </v>
      </c>
      <c r="AE129" s="95"/>
      <c r="AF129" s="95"/>
      <c r="AG129" s="103" t="str">
        <f t="shared" si="18"/>
        <v xml:space="preserve"> </v>
      </c>
      <c r="AH129" s="95"/>
      <c r="AI129" s="95"/>
      <c r="AJ129" s="103" t="str">
        <f t="shared" si="19"/>
        <v xml:space="preserve"> </v>
      </c>
      <c r="AK129" s="95"/>
      <c r="AL129" s="95"/>
      <c r="AM129" s="103" t="str">
        <f t="shared" si="20"/>
        <v xml:space="preserve"> </v>
      </c>
      <c r="AN129" s="95"/>
      <c r="AO129" s="95"/>
      <c r="AP129" s="121" t="str">
        <f>IF(SUM(S129:AO130)=0,"",SUM(S129:AO130))</f>
        <v/>
      </c>
      <c r="AQ129" s="119" t="str">
        <f>IF(P129="","",DGET(BE$4:BO$400,BC130,BB129:BB130))</f>
        <v/>
      </c>
      <c r="AR129" s="142" t="str">
        <f>IF(AP129="","",ROUND(AP129*AQ129/1000,2))</f>
        <v/>
      </c>
      <c r="AS129" s="148"/>
      <c r="AT129" s="142" t="str">
        <f>IF(AR129="","",ROUND(AR129+AS129,2))</f>
        <v/>
      </c>
      <c r="AU129" s="161"/>
      <c r="AV129" s="1" t="str">
        <f>IF(AU129="○",AT129,"")</f>
        <v/>
      </c>
      <c r="AX129" s="6"/>
      <c r="AY129" s="171"/>
      <c r="AZ129" s="168" t="s">
        <v>12</v>
      </c>
      <c r="BB129" s="2" t="s">
        <v>53</v>
      </c>
      <c r="BC129" s="2" t="s">
        <v>18</v>
      </c>
      <c r="BE129" s="178">
        <v>1.26</v>
      </c>
      <c r="BF129" s="4">
        <v>6296</v>
      </c>
      <c r="BG129" s="4">
        <v>837</v>
      </c>
      <c r="BH129" s="4">
        <v>295</v>
      </c>
      <c r="BI129" s="4">
        <v>126</v>
      </c>
      <c r="BJ129" s="4">
        <v>33</v>
      </c>
      <c r="BK129" s="4">
        <v>12</v>
      </c>
      <c r="BL129" s="5">
        <v>1</v>
      </c>
      <c r="BM129" s="5">
        <v>0</v>
      </c>
      <c r="BN129" s="5">
        <v>0</v>
      </c>
      <c r="BO129" s="5">
        <v>0</v>
      </c>
    </row>
    <row r="130" spans="1:67" ht="11.1" customHeight="1">
      <c r="A130" s="11"/>
      <c r="B130" s="16"/>
      <c r="C130" s="23"/>
      <c r="D130" s="31"/>
      <c r="E130" s="41"/>
      <c r="F130" s="49"/>
      <c r="G130" s="31"/>
      <c r="H130" s="41"/>
      <c r="I130" s="49"/>
      <c r="J130" s="54"/>
      <c r="K130" s="56"/>
      <c r="L130" s="58"/>
      <c r="M130" s="60"/>
      <c r="N130" s="62"/>
      <c r="O130" s="66"/>
      <c r="P130" s="31"/>
      <c r="Q130" s="41"/>
      <c r="R130" s="49"/>
      <c r="S130" s="90"/>
      <c r="T130" s="96"/>
      <c r="U130" s="104" t="str">
        <f t="shared" si="14"/>
        <v xml:space="preserve"> </v>
      </c>
      <c r="V130" s="96"/>
      <c r="W130" s="96"/>
      <c r="X130" s="104" t="str">
        <f t="shared" si="15"/>
        <v xml:space="preserve"> </v>
      </c>
      <c r="Y130" s="96"/>
      <c r="Z130" s="96"/>
      <c r="AA130" s="104" t="str">
        <f t="shared" si="16"/>
        <v xml:space="preserve"> </v>
      </c>
      <c r="AB130" s="96"/>
      <c r="AC130" s="96"/>
      <c r="AD130" s="104" t="str">
        <f t="shared" si="17"/>
        <v xml:space="preserve"> </v>
      </c>
      <c r="AE130" s="96"/>
      <c r="AF130" s="96"/>
      <c r="AG130" s="104" t="str">
        <f t="shared" si="18"/>
        <v xml:space="preserve"> </v>
      </c>
      <c r="AH130" s="96"/>
      <c r="AI130" s="96"/>
      <c r="AJ130" s="104" t="str">
        <f t="shared" si="19"/>
        <v xml:space="preserve"> </v>
      </c>
      <c r="AK130" s="96"/>
      <c r="AL130" s="96"/>
      <c r="AM130" s="104" t="str">
        <f t="shared" si="20"/>
        <v xml:space="preserve"> </v>
      </c>
      <c r="AN130" s="96"/>
      <c r="AO130" s="96"/>
      <c r="AP130" s="122"/>
      <c r="AQ130" s="122"/>
      <c r="AR130" s="143"/>
      <c r="AS130" s="149"/>
      <c r="AT130" s="143"/>
      <c r="AU130" s="162"/>
      <c r="AX130" s="5"/>
      <c r="AY130" s="171"/>
      <c r="AZ130" s="1">
        <f>G129</f>
        <v>0</v>
      </c>
      <c r="BB130" s="174" t="str">
        <f>M129</f>
        <v/>
      </c>
      <c r="BC130" s="2" t="str">
        <f>IF(P129="","",IF(P129=32,"φ30","φ"&amp;P129))</f>
        <v/>
      </c>
      <c r="BE130" s="178">
        <v>1.27</v>
      </c>
      <c r="BF130" s="4">
        <v>6389</v>
      </c>
      <c r="BG130" s="4">
        <v>837</v>
      </c>
      <c r="BH130" s="4">
        <v>295</v>
      </c>
      <c r="BI130" s="4">
        <v>126</v>
      </c>
      <c r="BJ130" s="4">
        <v>33</v>
      </c>
      <c r="BK130" s="4">
        <v>12</v>
      </c>
      <c r="BL130" s="5">
        <v>2</v>
      </c>
      <c r="BM130" s="5">
        <v>0</v>
      </c>
      <c r="BN130" s="5">
        <v>0</v>
      </c>
      <c r="BO130" s="5">
        <v>0</v>
      </c>
    </row>
    <row r="131" spans="1:67" ht="11.1" customHeight="1">
      <c r="A131" s="10"/>
      <c r="B131" s="15" t="s">
        <v>26</v>
      </c>
      <c r="C131" s="22"/>
      <c r="D131" s="30"/>
      <c r="E131" s="40"/>
      <c r="F131" s="48"/>
      <c r="G131" s="30"/>
      <c r="H131" s="40"/>
      <c r="I131" s="48"/>
      <c r="J131" s="53" t="str">
        <f>IF(G131="","",DGET(AX$4:AY$104,"同時使用率",AZ131:AZ132))</f>
        <v/>
      </c>
      <c r="K131" s="55"/>
      <c r="L131" s="57"/>
      <c r="M131" s="59" t="str">
        <f>IF(J131="","",IF(D131*J131&lt;3,ROUND(D131*J131,2),IF(D131*J131&lt;10,ROUND(D131*J131,1),IF(D131*J131&lt;30,ROUND(D131*J131,0),ROUND(D131*J131,-1)))))</f>
        <v/>
      </c>
      <c r="N131" s="61"/>
      <c r="O131" s="65"/>
      <c r="P131" s="30"/>
      <c r="Q131" s="40"/>
      <c r="R131" s="48"/>
      <c r="S131" s="89"/>
      <c r="T131" s="95"/>
      <c r="U131" s="103" t="str">
        <f t="shared" si="14"/>
        <v xml:space="preserve"> </v>
      </c>
      <c r="V131" s="95"/>
      <c r="W131" s="95"/>
      <c r="X131" s="103" t="str">
        <f t="shared" si="15"/>
        <v xml:space="preserve"> </v>
      </c>
      <c r="Y131" s="95"/>
      <c r="Z131" s="95"/>
      <c r="AA131" s="103" t="str">
        <f t="shared" si="16"/>
        <v xml:space="preserve"> </v>
      </c>
      <c r="AB131" s="95"/>
      <c r="AC131" s="95"/>
      <c r="AD131" s="103" t="str">
        <f t="shared" si="17"/>
        <v xml:space="preserve"> </v>
      </c>
      <c r="AE131" s="95"/>
      <c r="AF131" s="95"/>
      <c r="AG131" s="103" t="str">
        <f t="shared" si="18"/>
        <v xml:space="preserve"> </v>
      </c>
      <c r="AH131" s="95"/>
      <c r="AI131" s="95"/>
      <c r="AJ131" s="103" t="str">
        <f t="shared" si="19"/>
        <v xml:space="preserve"> </v>
      </c>
      <c r="AK131" s="95"/>
      <c r="AL131" s="95"/>
      <c r="AM131" s="103" t="str">
        <f t="shared" si="20"/>
        <v xml:space="preserve"> </v>
      </c>
      <c r="AN131" s="95"/>
      <c r="AO131" s="95"/>
      <c r="AP131" s="121" t="str">
        <f>IF(SUM(S131:AO132)=0,"",SUM(S131:AO132))</f>
        <v/>
      </c>
      <c r="AQ131" s="119" t="str">
        <f>IF(P131="","",DGET(BE$4:BO$400,BC132,BB131:BB132))</f>
        <v/>
      </c>
      <c r="AR131" s="142" t="str">
        <f>IF(AP131="","",ROUND(AP131*AQ131/1000,2))</f>
        <v/>
      </c>
      <c r="AS131" s="148"/>
      <c r="AT131" s="142" t="str">
        <f>IF(AR131="","",ROUND(AR131+AS131,2))</f>
        <v/>
      </c>
      <c r="AU131" s="161"/>
      <c r="AV131" s="1" t="str">
        <f>IF(AU131="○",AT131,"")</f>
        <v/>
      </c>
      <c r="AX131" s="6"/>
      <c r="AY131" s="171"/>
      <c r="AZ131" s="168" t="s">
        <v>12</v>
      </c>
      <c r="BB131" s="2" t="s">
        <v>53</v>
      </c>
      <c r="BC131" s="2" t="s">
        <v>18</v>
      </c>
      <c r="BE131" s="178">
        <v>1.28</v>
      </c>
      <c r="BF131" s="4">
        <v>6483</v>
      </c>
      <c r="BG131" s="4">
        <v>857</v>
      </c>
      <c r="BH131" s="4">
        <v>302</v>
      </c>
      <c r="BI131" s="4">
        <v>129</v>
      </c>
      <c r="BJ131" s="4">
        <v>34</v>
      </c>
      <c r="BK131" s="4">
        <v>12</v>
      </c>
      <c r="BL131" s="5">
        <v>2</v>
      </c>
      <c r="BM131" s="5">
        <v>0</v>
      </c>
      <c r="BN131" s="5">
        <v>0</v>
      </c>
      <c r="BO131" s="5">
        <v>0</v>
      </c>
    </row>
    <row r="132" spans="1:67" ht="11.1" customHeight="1">
      <c r="A132" s="11"/>
      <c r="B132" s="16"/>
      <c r="C132" s="23"/>
      <c r="D132" s="31"/>
      <c r="E132" s="41"/>
      <c r="F132" s="49"/>
      <c r="G132" s="31"/>
      <c r="H132" s="41"/>
      <c r="I132" s="49"/>
      <c r="J132" s="54"/>
      <c r="K132" s="56"/>
      <c r="L132" s="58"/>
      <c r="M132" s="60"/>
      <c r="N132" s="62"/>
      <c r="O132" s="66"/>
      <c r="P132" s="31"/>
      <c r="Q132" s="41"/>
      <c r="R132" s="49"/>
      <c r="S132" s="90"/>
      <c r="T132" s="96"/>
      <c r="U132" s="104" t="str">
        <f t="shared" si="14"/>
        <v xml:space="preserve"> </v>
      </c>
      <c r="V132" s="96"/>
      <c r="W132" s="96"/>
      <c r="X132" s="104" t="str">
        <f t="shared" si="15"/>
        <v xml:space="preserve"> </v>
      </c>
      <c r="Y132" s="96"/>
      <c r="Z132" s="96"/>
      <c r="AA132" s="104" t="str">
        <f t="shared" si="16"/>
        <v xml:space="preserve"> </v>
      </c>
      <c r="AB132" s="96"/>
      <c r="AC132" s="96"/>
      <c r="AD132" s="104" t="str">
        <f t="shared" si="17"/>
        <v xml:space="preserve"> </v>
      </c>
      <c r="AE132" s="96"/>
      <c r="AF132" s="96"/>
      <c r="AG132" s="104" t="str">
        <f t="shared" si="18"/>
        <v xml:space="preserve"> </v>
      </c>
      <c r="AH132" s="96"/>
      <c r="AI132" s="96"/>
      <c r="AJ132" s="104" t="str">
        <f t="shared" si="19"/>
        <v xml:space="preserve"> </v>
      </c>
      <c r="AK132" s="96"/>
      <c r="AL132" s="96"/>
      <c r="AM132" s="104" t="str">
        <f t="shared" si="20"/>
        <v xml:space="preserve"> </v>
      </c>
      <c r="AN132" s="96"/>
      <c r="AO132" s="96"/>
      <c r="AP132" s="122"/>
      <c r="AQ132" s="122"/>
      <c r="AR132" s="143"/>
      <c r="AS132" s="149"/>
      <c r="AT132" s="143"/>
      <c r="AU132" s="162"/>
      <c r="AX132" s="5"/>
      <c r="AY132" s="171"/>
      <c r="AZ132" s="1">
        <f>G131</f>
        <v>0</v>
      </c>
      <c r="BB132" s="174" t="str">
        <f>M131</f>
        <v/>
      </c>
      <c r="BC132" s="2" t="str">
        <f>IF(P131="","",IF(P131=32,"φ30","φ"&amp;P131))</f>
        <v/>
      </c>
      <c r="BE132" s="178">
        <v>1.29</v>
      </c>
      <c r="BF132" s="4">
        <v>6577</v>
      </c>
      <c r="BG132" s="4">
        <v>877</v>
      </c>
      <c r="BH132" s="4">
        <v>309</v>
      </c>
      <c r="BI132" s="4">
        <v>132</v>
      </c>
      <c r="BJ132" s="4">
        <v>35</v>
      </c>
      <c r="BK132" s="4">
        <v>12</v>
      </c>
      <c r="BL132" s="5">
        <v>2</v>
      </c>
      <c r="BM132" s="5">
        <v>0</v>
      </c>
      <c r="BN132" s="5">
        <v>0</v>
      </c>
      <c r="BO132" s="5">
        <v>0</v>
      </c>
    </row>
    <row r="133" spans="1:67" ht="11.1" customHeight="1">
      <c r="A133" s="10"/>
      <c r="B133" s="15" t="s">
        <v>26</v>
      </c>
      <c r="C133" s="22"/>
      <c r="D133" s="30"/>
      <c r="E133" s="40"/>
      <c r="F133" s="48"/>
      <c r="G133" s="30"/>
      <c r="H133" s="40"/>
      <c r="I133" s="48"/>
      <c r="J133" s="53" t="str">
        <f>IF(G133="","",DGET(AX$4:AY$104,"同時使用率",AZ133:AZ134))</f>
        <v/>
      </c>
      <c r="K133" s="55"/>
      <c r="L133" s="57"/>
      <c r="M133" s="59" t="str">
        <f>IF(J133="","",IF(D133*J133&lt;3,ROUND(D133*J133,2),IF(D133*J133&lt;10,ROUND(D133*J133,1),IF(D133*J133&lt;30,ROUND(D133*J133,0),ROUND(D133*J133,-1)))))</f>
        <v/>
      </c>
      <c r="N133" s="61"/>
      <c r="O133" s="65"/>
      <c r="P133" s="30"/>
      <c r="Q133" s="40"/>
      <c r="R133" s="48"/>
      <c r="S133" s="89"/>
      <c r="T133" s="95"/>
      <c r="U133" s="103" t="str">
        <f t="shared" si="14"/>
        <v xml:space="preserve"> </v>
      </c>
      <c r="V133" s="95"/>
      <c r="W133" s="95"/>
      <c r="X133" s="103" t="str">
        <f t="shared" si="15"/>
        <v xml:space="preserve"> </v>
      </c>
      <c r="Y133" s="95"/>
      <c r="Z133" s="95"/>
      <c r="AA133" s="103" t="str">
        <f t="shared" si="16"/>
        <v xml:space="preserve"> </v>
      </c>
      <c r="AB133" s="95"/>
      <c r="AC133" s="95"/>
      <c r="AD133" s="103" t="str">
        <f t="shared" si="17"/>
        <v xml:space="preserve"> </v>
      </c>
      <c r="AE133" s="95"/>
      <c r="AF133" s="95"/>
      <c r="AG133" s="103" t="str">
        <f t="shared" si="18"/>
        <v xml:space="preserve"> </v>
      </c>
      <c r="AH133" s="95"/>
      <c r="AI133" s="95"/>
      <c r="AJ133" s="103" t="str">
        <f t="shared" si="19"/>
        <v xml:space="preserve"> </v>
      </c>
      <c r="AK133" s="95"/>
      <c r="AL133" s="95"/>
      <c r="AM133" s="103" t="str">
        <f t="shared" si="20"/>
        <v xml:space="preserve"> </v>
      </c>
      <c r="AN133" s="95"/>
      <c r="AO133" s="95"/>
      <c r="AP133" s="121" t="str">
        <f>IF(SUM(S133:AO134)=0,"",SUM(S133:AO134))</f>
        <v/>
      </c>
      <c r="AQ133" s="119" t="str">
        <f>IF(P133="","",DGET(BE$4:BO$400,BC134,BB133:BB134))</f>
        <v/>
      </c>
      <c r="AR133" s="142" t="str">
        <f>IF(AP133="","",ROUND(AP133*AQ133/1000,2))</f>
        <v/>
      </c>
      <c r="AS133" s="148"/>
      <c r="AT133" s="142" t="str">
        <f>IF(AR133="","",ROUND(AR133+AS133,2))</f>
        <v/>
      </c>
      <c r="AU133" s="161"/>
      <c r="AV133" s="1" t="str">
        <f>IF(AU133="○",AT133,"")</f>
        <v/>
      </c>
      <c r="AX133" s="6"/>
      <c r="AY133" s="171"/>
      <c r="AZ133" s="168" t="s">
        <v>12</v>
      </c>
      <c r="BB133" s="2" t="s">
        <v>53</v>
      </c>
      <c r="BC133" s="2" t="s">
        <v>18</v>
      </c>
      <c r="BE133" s="178">
        <v>1.3</v>
      </c>
      <c r="BF133" s="4">
        <v>6672</v>
      </c>
      <c r="BG133" s="4">
        <v>877</v>
      </c>
      <c r="BH133" s="4">
        <v>309</v>
      </c>
      <c r="BI133" s="4">
        <v>132</v>
      </c>
      <c r="BJ133" s="4">
        <v>35</v>
      </c>
      <c r="BK133" s="4">
        <v>12</v>
      </c>
      <c r="BL133" s="5">
        <v>2</v>
      </c>
      <c r="BM133" s="5">
        <v>0</v>
      </c>
      <c r="BN133" s="5">
        <v>0</v>
      </c>
      <c r="BO133" s="5">
        <v>0</v>
      </c>
    </row>
    <row r="134" spans="1:67" ht="11.1" customHeight="1">
      <c r="A134" s="11"/>
      <c r="B134" s="16"/>
      <c r="C134" s="23"/>
      <c r="D134" s="31"/>
      <c r="E134" s="41"/>
      <c r="F134" s="49"/>
      <c r="G134" s="31"/>
      <c r="H134" s="41"/>
      <c r="I134" s="49"/>
      <c r="J134" s="54"/>
      <c r="K134" s="56"/>
      <c r="L134" s="58"/>
      <c r="M134" s="60"/>
      <c r="N134" s="62"/>
      <c r="O134" s="66"/>
      <c r="P134" s="31"/>
      <c r="Q134" s="41"/>
      <c r="R134" s="49"/>
      <c r="S134" s="90"/>
      <c r="T134" s="96"/>
      <c r="U134" s="104" t="str">
        <f t="shared" si="14"/>
        <v xml:space="preserve"> </v>
      </c>
      <c r="V134" s="96"/>
      <c r="W134" s="96"/>
      <c r="X134" s="104" t="str">
        <f t="shared" si="15"/>
        <v xml:space="preserve"> </v>
      </c>
      <c r="Y134" s="96"/>
      <c r="Z134" s="96"/>
      <c r="AA134" s="104" t="str">
        <f t="shared" si="16"/>
        <v xml:space="preserve"> </v>
      </c>
      <c r="AB134" s="96"/>
      <c r="AC134" s="96"/>
      <c r="AD134" s="104" t="str">
        <f t="shared" si="17"/>
        <v xml:space="preserve"> </v>
      </c>
      <c r="AE134" s="96"/>
      <c r="AF134" s="96"/>
      <c r="AG134" s="104" t="str">
        <f t="shared" si="18"/>
        <v xml:space="preserve"> </v>
      </c>
      <c r="AH134" s="96"/>
      <c r="AI134" s="96"/>
      <c r="AJ134" s="104" t="str">
        <f t="shared" si="19"/>
        <v xml:space="preserve"> </v>
      </c>
      <c r="AK134" s="96"/>
      <c r="AL134" s="96"/>
      <c r="AM134" s="104" t="str">
        <f t="shared" si="20"/>
        <v xml:space="preserve"> </v>
      </c>
      <c r="AN134" s="96"/>
      <c r="AO134" s="96"/>
      <c r="AP134" s="122"/>
      <c r="AQ134" s="122"/>
      <c r="AR134" s="143"/>
      <c r="AS134" s="149"/>
      <c r="AT134" s="143"/>
      <c r="AU134" s="162"/>
      <c r="AX134" s="5"/>
      <c r="AY134" s="171"/>
      <c r="AZ134" s="1">
        <f>G133</f>
        <v>0</v>
      </c>
      <c r="BB134" s="174" t="str">
        <f>M133</f>
        <v/>
      </c>
      <c r="BC134" s="2" t="str">
        <f>IF(P133="","",IF(P133=32,"φ30","φ"&amp;P133))</f>
        <v/>
      </c>
      <c r="BE134" s="178">
        <v>1.31</v>
      </c>
      <c r="BF134" s="4">
        <v>6767</v>
      </c>
      <c r="BG134" s="4">
        <v>898</v>
      </c>
      <c r="BH134" s="4">
        <v>317</v>
      </c>
      <c r="BI134" s="4">
        <v>135</v>
      </c>
      <c r="BJ134" s="4">
        <v>35</v>
      </c>
      <c r="BK134" s="4">
        <v>12</v>
      </c>
      <c r="BL134" s="5">
        <v>2</v>
      </c>
      <c r="BM134" s="5">
        <v>0</v>
      </c>
      <c r="BN134" s="5">
        <v>0</v>
      </c>
      <c r="BO134" s="5">
        <v>0</v>
      </c>
    </row>
    <row r="135" spans="1:67" ht="11.1" customHeight="1">
      <c r="A135" s="10"/>
      <c r="B135" s="15" t="s">
        <v>26</v>
      </c>
      <c r="C135" s="22"/>
      <c r="D135" s="30"/>
      <c r="E135" s="40"/>
      <c r="F135" s="48"/>
      <c r="G135" s="30"/>
      <c r="H135" s="40"/>
      <c r="I135" s="48"/>
      <c r="J135" s="53" t="str">
        <f>IF(G135="","",DGET(AX$4:AY$104,"同時使用率",AZ135:AZ136))</f>
        <v/>
      </c>
      <c r="K135" s="55"/>
      <c r="L135" s="57"/>
      <c r="M135" s="59" t="str">
        <f>IF(J135="","",IF(D135*J135&lt;3,ROUND(D135*J135,2),IF(D135*J135&lt;10,ROUND(D135*J135,1),IF(D135*J135&lt;30,ROUND(D135*J135,0),ROUND(D135*J135,-1)))))</f>
        <v/>
      </c>
      <c r="N135" s="61"/>
      <c r="O135" s="65"/>
      <c r="P135" s="30"/>
      <c r="Q135" s="40"/>
      <c r="R135" s="48"/>
      <c r="S135" s="89"/>
      <c r="T135" s="95"/>
      <c r="U135" s="103" t="str">
        <f t="shared" si="14"/>
        <v xml:space="preserve"> </v>
      </c>
      <c r="V135" s="95"/>
      <c r="W135" s="95"/>
      <c r="X135" s="103" t="str">
        <f t="shared" si="15"/>
        <v xml:space="preserve"> </v>
      </c>
      <c r="Y135" s="95"/>
      <c r="Z135" s="95"/>
      <c r="AA135" s="103" t="str">
        <f t="shared" si="16"/>
        <v xml:space="preserve"> </v>
      </c>
      <c r="AB135" s="95"/>
      <c r="AC135" s="95"/>
      <c r="AD135" s="103" t="str">
        <f t="shared" si="17"/>
        <v xml:space="preserve"> </v>
      </c>
      <c r="AE135" s="95"/>
      <c r="AF135" s="95"/>
      <c r="AG135" s="103" t="str">
        <f t="shared" si="18"/>
        <v xml:space="preserve"> </v>
      </c>
      <c r="AH135" s="95"/>
      <c r="AI135" s="95"/>
      <c r="AJ135" s="103" t="str">
        <f t="shared" si="19"/>
        <v xml:space="preserve"> </v>
      </c>
      <c r="AK135" s="95"/>
      <c r="AL135" s="95"/>
      <c r="AM135" s="103" t="str">
        <f t="shared" si="20"/>
        <v xml:space="preserve"> </v>
      </c>
      <c r="AN135" s="95"/>
      <c r="AO135" s="95"/>
      <c r="AP135" s="121" t="str">
        <f>IF(SUM(S135:AO136)=0,"",SUM(S135:AO136))</f>
        <v/>
      </c>
      <c r="AQ135" s="119" t="str">
        <f>IF(P135="","",DGET(BE$4:BO$400,BC136,BB135:BB136))</f>
        <v/>
      </c>
      <c r="AR135" s="142" t="str">
        <f>IF(AP135="","",ROUND(AP135*AQ135/1000,2))</f>
        <v/>
      </c>
      <c r="AS135" s="148"/>
      <c r="AT135" s="142" t="str">
        <f>IF(AR135="","",ROUND(AR135+AS135,2))</f>
        <v/>
      </c>
      <c r="AU135" s="161"/>
      <c r="AV135" s="1" t="str">
        <f>IF(AU135="○",AT135,"")</f>
        <v/>
      </c>
      <c r="AX135" s="6"/>
      <c r="AY135" s="171"/>
      <c r="AZ135" s="168" t="s">
        <v>12</v>
      </c>
      <c r="BB135" s="2" t="s">
        <v>53</v>
      </c>
      <c r="BC135" s="2" t="s">
        <v>18</v>
      </c>
      <c r="BE135" s="178">
        <v>1.32</v>
      </c>
      <c r="BF135" s="4">
        <v>6864</v>
      </c>
      <c r="BG135" s="4">
        <v>898</v>
      </c>
      <c r="BH135" s="4">
        <v>317</v>
      </c>
      <c r="BI135" s="4">
        <v>135</v>
      </c>
      <c r="BJ135" s="4">
        <v>35</v>
      </c>
      <c r="BK135" s="4">
        <v>12</v>
      </c>
      <c r="BL135" s="5">
        <v>2</v>
      </c>
      <c r="BM135" s="5">
        <v>0</v>
      </c>
      <c r="BN135" s="5">
        <v>0</v>
      </c>
      <c r="BO135" s="5">
        <v>0</v>
      </c>
    </row>
    <row r="136" spans="1:67" ht="11.1" customHeight="1">
      <c r="A136" s="11"/>
      <c r="B136" s="16"/>
      <c r="C136" s="23"/>
      <c r="D136" s="31"/>
      <c r="E136" s="41"/>
      <c r="F136" s="49"/>
      <c r="G136" s="31"/>
      <c r="H136" s="41"/>
      <c r="I136" s="49"/>
      <c r="J136" s="54"/>
      <c r="K136" s="56"/>
      <c r="L136" s="58"/>
      <c r="M136" s="60"/>
      <c r="N136" s="62"/>
      <c r="O136" s="66"/>
      <c r="P136" s="31"/>
      <c r="Q136" s="41"/>
      <c r="R136" s="49"/>
      <c r="S136" s="90"/>
      <c r="T136" s="96"/>
      <c r="U136" s="104" t="str">
        <f t="shared" si="14"/>
        <v xml:space="preserve"> </v>
      </c>
      <c r="V136" s="96"/>
      <c r="W136" s="96"/>
      <c r="X136" s="104" t="str">
        <f t="shared" si="15"/>
        <v xml:space="preserve"> </v>
      </c>
      <c r="Y136" s="96"/>
      <c r="Z136" s="96"/>
      <c r="AA136" s="104" t="str">
        <f t="shared" si="16"/>
        <v xml:space="preserve"> </v>
      </c>
      <c r="AB136" s="96"/>
      <c r="AC136" s="96"/>
      <c r="AD136" s="104" t="str">
        <f t="shared" si="17"/>
        <v xml:space="preserve"> </v>
      </c>
      <c r="AE136" s="96"/>
      <c r="AF136" s="96"/>
      <c r="AG136" s="104" t="str">
        <f t="shared" si="18"/>
        <v xml:space="preserve"> </v>
      </c>
      <c r="AH136" s="96"/>
      <c r="AI136" s="96"/>
      <c r="AJ136" s="104" t="str">
        <f t="shared" si="19"/>
        <v xml:space="preserve"> </v>
      </c>
      <c r="AK136" s="96"/>
      <c r="AL136" s="96"/>
      <c r="AM136" s="104" t="str">
        <f t="shared" si="20"/>
        <v xml:space="preserve"> </v>
      </c>
      <c r="AN136" s="96"/>
      <c r="AO136" s="96"/>
      <c r="AP136" s="122"/>
      <c r="AQ136" s="122"/>
      <c r="AR136" s="143"/>
      <c r="AS136" s="149"/>
      <c r="AT136" s="143"/>
      <c r="AU136" s="162"/>
      <c r="AX136" s="5"/>
      <c r="AY136" s="171"/>
      <c r="AZ136" s="1">
        <f>G135</f>
        <v>0</v>
      </c>
      <c r="BB136" s="174" t="str">
        <f>M135</f>
        <v/>
      </c>
      <c r="BC136" s="2" t="str">
        <f>IF(P135="","",IF(P135=32,"φ30","φ"&amp;P135))</f>
        <v/>
      </c>
      <c r="BE136" s="178">
        <v>1.33</v>
      </c>
      <c r="BF136" s="4">
        <v>6960</v>
      </c>
      <c r="BG136" s="4">
        <v>918</v>
      </c>
      <c r="BH136" s="4">
        <v>324</v>
      </c>
      <c r="BI136" s="4">
        <v>138</v>
      </c>
      <c r="BJ136" s="4">
        <v>36</v>
      </c>
      <c r="BK136" s="4">
        <v>13</v>
      </c>
      <c r="BL136" s="5">
        <v>2</v>
      </c>
      <c r="BM136" s="5">
        <v>0</v>
      </c>
      <c r="BN136" s="5">
        <v>0</v>
      </c>
      <c r="BO136" s="5">
        <v>0</v>
      </c>
    </row>
    <row r="137" spans="1:67" ht="11.1" customHeight="1">
      <c r="A137" s="10"/>
      <c r="B137" s="15" t="s">
        <v>26</v>
      </c>
      <c r="C137" s="22"/>
      <c r="D137" s="30"/>
      <c r="E137" s="40"/>
      <c r="F137" s="48"/>
      <c r="G137" s="30"/>
      <c r="H137" s="40"/>
      <c r="I137" s="48"/>
      <c r="J137" s="53" t="str">
        <f>IF(G137="","",DGET(AX$4:AY$104,"同時使用率",AZ137:AZ138))</f>
        <v/>
      </c>
      <c r="K137" s="55"/>
      <c r="L137" s="57"/>
      <c r="M137" s="59" t="str">
        <f>IF(J137="","",IF(D137*J137&lt;3,ROUND(D137*J137,2),IF(D137*J137&lt;10,ROUND(D137*J137,1),IF(D137*J137&lt;30,ROUND(D137*J137,0),ROUND(D137*J137,-1)))))</f>
        <v/>
      </c>
      <c r="N137" s="61"/>
      <c r="O137" s="65"/>
      <c r="P137" s="30"/>
      <c r="Q137" s="40"/>
      <c r="R137" s="48"/>
      <c r="S137" s="89"/>
      <c r="T137" s="95"/>
      <c r="U137" s="103" t="str">
        <f t="shared" si="14"/>
        <v xml:space="preserve"> </v>
      </c>
      <c r="V137" s="95"/>
      <c r="W137" s="95"/>
      <c r="X137" s="103" t="str">
        <f t="shared" si="15"/>
        <v xml:space="preserve"> </v>
      </c>
      <c r="Y137" s="95"/>
      <c r="Z137" s="95"/>
      <c r="AA137" s="103" t="str">
        <f t="shared" si="16"/>
        <v xml:space="preserve"> </v>
      </c>
      <c r="AB137" s="95"/>
      <c r="AC137" s="95"/>
      <c r="AD137" s="103" t="str">
        <f t="shared" si="17"/>
        <v xml:space="preserve"> </v>
      </c>
      <c r="AE137" s="95"/>
      <c r="AF137" s="95"/>
      <c r="AG137" s="103" t="str">
        <f t="shared" si="18"/>
        <v xml:space="preserve"> </v>
      </c>
      <c r="AH137" s="95"/>
      <c r="AI137" s="95"/>
      <c r="AJ137" s="103" t="str">
        <f t="shared" si="19"/>
        <v xml:space="preserve"> </v>
      </c>
      <c r="AK137" s="95"/>
      <c r="AL137" s="95"/>
      <c r="AM137" s="103" t="str">
        <f t="shared" si="20"/>
        <v xml:space="preserve"> </v>
      </c>
      <c r="AN137" s="95"/>
      <c r="AO137" s="95"/>
      <c r="AP137" s="121" t="str">
        <f>IF(SUM(S137:AO138)=0,"",SUM(S137:AO138))</f>
        <v/>
      </c>
      <c r="AQ137" s="119" t="str">
        <f>IF(P137="","",DGET(BE$4:BO$400,BC138,BB137:BB138))</f>
        <v/>
      </c>
      <c r="AR137" s="142" t="str">
        <f>IF(AP137="","",ROUND(AP137*AQ137/1000,2))</f>
        <v/>
      </c>
      <c r="AS137" s="148"/>
      <c r="AT137" s="142" t="str">
        <f>IF(AR137="","",ROUND(AR137+AS137,2))</f>
        <v/>
      </c>
      <c r="AU137" s="161"/>
      <c r="AV137" s="1" t="str">
        <f>IF(AU137="○",AT137,"")</f>
        <v/>
      </c>
      <c r="AX137" s="6"/>
      <c r="AY137" s="171"/>
      <c r="AZ137" s="168" t="s">
        <v>12</v>
      </c>
      <c r="BB137" s="2" t="s">
        <v>53</v>
      </c>
      <c r="BC137" s="2" t="s">
        <v>18</v>
      </c>
      <c r="BE137" s="178">
        <v>1.34</v>
      </c>
      <c r="BF137" s="4">
        <v>7058</v>
      </c>
      <c r="BG137" s="4">
        <v>928</v>
      </c>
      <c r="BH137" s="4">
        <v>331</v>
      </c>
      <c r="BI137" s="4">
        <v>142</v>
      </c>
      <c r="BJ137" s="4">
        <v>37</v>
      </c>
      <c r="BK137" s="4">
        <v>13</v>
      </c>
      <c r="BL137" s="5">
        <v>2</v>
      </c>
      <c r="BM137" s="5">
        <v>0</v>
      </c>
      <c r="BN137" s="5">
        <v>0</v>
      </c>
      <c r="BO137" s="5">
        <v>0</v>
      </c>
    </row>
    <row r="138" spans="1:67" ht="11.1" customHeight="1">
      <c r="A138" s="11"/>
      <c r="B138" s="16"/>
      <c r="C138" s="23"/>
      <c r="D138" s="31"/>
      <c r="E138" s="41"/>
      <c r="F138" s="49"/>
      <c r="G138" s="31"/>
      <c r="H138" s="41"/>
      <c r="I138" s="49"/>
      <c r="J138" s="54"/>
      <c r="K138" s="56"/>
      <c r="L138" s="58"/>
      <c r="M138" s="60"/>
      <c r="N138" s="62"/>
      <c r="O138" s="66"/>
      <c r="P138" s="31"/>
      <c r="Q138" s="41"/>
      <c r="R138" s="49"/>
      <c r="S138" s="90"/>
      <c r="T138" s="96"/>
      <c r="U138" s="104" t="str">
        <f t="shared" si="14"/>
        <v xml:space="preserve"> </v>
      </c>
      <c r="V138" s="96"/>
      <c r="W138" s="96"/>
      <c r="X138" s="104" t="str">
        <f t="shared" si="15"/>
        <v xml:space="preserve"> </v>
      </c>
      <c r="Y138" s="96"/>
      <c r="Z138" s="96"/>
      <c r="AA138" s="104" t="str">
        <f t="shared" si="16"/>
        <v xml:space="preserve"> </v>
      </c>
      <c r="AB138" s="96"/>
      <c r="AC138" s="96"/>
      <c r="AD138" s="104" t="str">
        <f t="shared" si="17"/>
        <v xml:space="preserve"> </v>
      </c>
      <c r="AE138" s="96"/>
      <c r="AF138" s="96"/>
      <c r="AG138" s="104" t="str">
        <f t="shared" si="18"/>
        <v xml:space="preserve"> </v>
      </c>
      <c r="AH138" s="96"/>
      <c r="AI138" s="96"/>
      <c r="AJ138" s="104" t="str">
        <f t="shared" si="19"/>
        <v xml:space="preserve"> </v>
      </c>
      <c r="AK138" s="96"/>
      <c r="AL138" s="96"/>
      <c r="AM138" s="104" t="str">
        <f t="shared" si="20"/>
        <v xml:space="preserve"> </v>
      </c>
      <c r="AN138" s="96"/>
      <c r="AO138" s="96"/>
      <c r="AP138" s="122"/>
      <c r="AQ138" s="122"/>
      <c r="AR138" s="143"/>
      <c r="AS138" s="149"/>
      <c r="AT138" s="143"/>
      <c r="AU138" s="162"/>
      <c r="AX138" s="5"/>
      <c r="AY138" s="171"/>
      <c r="AZ138" s="1">
        <f>G137</f>
        <v>0</v>
      </c>
      <c r="BB138" s="174" t="str">
        <f>M137</f>
        <v/>
      </c>
      <c r="BC138" s="2" t="str">
        <f>IF(P137="","",IF(P137=32,"φ30","φ"&amp;P137))</f>
        <v/>
      </c>
      <c r="BE138" s="178">
        <v>1.35</v>
      </c>
      <c r="BF138" s="4">
        <v>7156</v>
      </c>
      <c r="BG138" s="4">
        <v>940</v>
      </c>
      <c r="BH138" s="4">
        <v>331</v>
      </c>
      <c r="BI138" s="4">
        <v>142</v>
      </c>
      <c r="BJ138" s="4">
        <v>37</v>
      </c>
      <c r="BK138" s="4">
        <v>13</v>
      </c>
      <c r="BL138" s="5">
        <v>2</v>
      </c>
      <c r="BM138" s="5">
        <v>0</v>
      </c>
      <c r="BN138" s="5">
        <v>0</v>
      </c>
      <c r="BO138" s="5">
        <v>0</v>
      </c>
    </row>
    <row r="139" spans="1:67" ht="11.1" customHeight="1">
      <c r="A139" s="10"/>
      <c r="B139" s="15" t="s">
        <v>26</v>
      </c>
      <c r="C139" s="22"/>
      <c r="D139" s="30"/>
      <c r="E139" s="40"/>
      <c r="F139" s="48"/>
      <c r="G139" s="30"/>
      <c r="H139" s="40"/>
      <c r="I139" s="48"/>
      <c r="J139" s="53" t="str">
        <f>IF(G139="","",DGET(AX$4:AY$104,"同時使用率",AZ139:AZ140))</f>
        <v/>
      </c>
      <c r="K139" s="55"/>
      <c r="L139" s="57"/>
      <c r="M139" s="59" t="str">
        <f>IF(J139="","",IF(D139*J139&lt;3,ROUND(D139*J139,2),IF(D139*J139&lt;10,ROUND(D139*J139,1),IF(D139*J139&lt;30,ROUND(D139*J139,0),ROUND(D139*J139,-1)))))</f>
        <v/>
      </c>
      <c r="N139" s="61"/>
      <c r="O139" s="65"/>
      <c r="P139" s="30"/>
      <c r="Q139" s="40"/>
      <c r="R139" s="48"/>
      <c r="S139" s="89"/>
      <c r="T139" s="95"/>
      <c r="U139" s="103" t="str">
        <f t="shared" si="14"/>
        <v xml:space="preserve"> </v>
      </c>
      <c r="V139" s="95"/>
      <c r="W139" s="95"/>
      <c r="X139" s="103" t="str">
        <f t="shared" si="15"/>
        <v xml:space="preserve"> </v>
      </c>
      <c r="Y139" s="95"/>
      <c r="Z139" s="95"/>
      <c r="AA139" s="103" t="str">
        <f t="shared" si="16"/>
        <v xml:space="preserve"> </v>
      </c>
      <c r="AB139" s="95"/>
      <c r="AC139" s="95"/>
      <c r="AD139" s="103" t="str">
        <f t="shared" si="17"/>
        <v xml:space="preserve"> </v>
      </c>
      <c r="AE139" s="95"/>
      <c r="AF139" s="95"/>
      <c r="AG139" s="103" t="str">
        <f t="shared" si="18"/>
        <v xml:space="preserve"> </v>
      </c>
      <c r="AH139" s="95"/>
      <c r="AI139" s="95"/>
      <c r="AJ139" s="103" t="str">
        <f t="shared" si="19"/>
        <v xml:space="preserve"> </v>
      </c>
      <c r="AK139" s="95"/>
      <c r="AL139" s="95"/>
      <c r="AM139" s="103" t="str">
        <f t="shared" si="20"/>
        <v xml:space="preserve"> </v>
      </c>
      <c r="AN139" s="95"/>
      <c r="AO139" s="95"/>
      <c r="AP139" s="121" t="str">
        <f>IF(SUM(S139:AO140)=0,"",SUM(S139:AO140))</f>
        <v/>
      </c>
      <c r="AQ139" s="119" t="str">
        <f>IF(P139="","",DGET(BE$4:BO$400,BC140,BB139:BB140))</f>
        <v/>
      </c>
      <c r="AR139" s="142" t="str">
        <f>IF(AP139="","",ROUND(AP139*AQ139/1000,2))</f>
        <v/>
      </c>
      <c r="AS139" s="148"/>
      <c r="AT139" s="142" t="str">
        <f>IF(AR139="","",ROUND(AR139+AS139,2))</f>
        <v/>
      </c>
      <c r="AU139" s="161"/>
      <c r="AV139" s="1" t="str">
        <f>IF(AU139="○",AT139,"")</f>
        <v/>
      </c>
      <c r="AX139" s="6"/>
      <c r="AY139" s="171"/>
      <c r="AZ139" s="168" t="s">
        <v>12</v>
      </c>
      <c r="BB139" s="2" t="s">
        <v>53</v>
      </c>
      <c r="BC139" s="2" t="s">
        <v>18</v>
      </c>
      <c r="BE139" s="178">
        <v>1.36</v>
      </c>
      <c r="BF139" s="4">
        <v>7255</v>
      </c>
      <c r="BG139" s="4">
        <v>953</v>
      </c>
      <c r="BH139" s="4">
        <v>338</v>
      </c>
      <c r="BI139" s="4">
        <v>145</v>
      </c>
      <c r="BJ139" s="4">
        <v>38</v>
      </c>
      <c r="BK139" s="4">
        <v>13</v>
      </c>
      <c r="BL139" s="5">
        <v>2</v>
      </c>
      <c r="BM139" s="5">
        <v>0</v>
      </c>
      <c r="BN139" s="5">
        <v>0</v>
      </c>
      <c r="BO139" s="5">
        <v>0</v>
      </c>
    </row>
    <row r="140" spans="1:67" ht="11.1" customHeight="1">
      <c r="A140" s="11"/>
      <c r="B140" s="16"/>
      <c r="C140" s="23"/>
      <c r="D140" s="31"/>
      <c r="E140" s="41"/>
      <c r="F140" s="49"/>
      <c r="G140" s="31"/>
      <c r="H140" s="41"/>
      <c r="I140" s="49"/>
      <c r="J140" s="54"/>
      <c r="K140" s="56"/>
      <c r="L140" s="58"/>
      <c r="M140" s="60"/>
      <c r="N140" s="62"/>
      <c r="O140" s="66"/>
      <c r="P140" s="31"/>
      <c r="Q140" s="41"/>
      <c r="R140" s="49"/>
      <c r="S140" s="90"/>
      <c r="T140" s="96"/>
      <c r="U140" s="104" t="str">
        <f t="shared" si="14"/>
        <v xml:space="preserve"> </v>
      </c>
      <c r="V140" s="96"/>
      <c r="W140" s="96"/>
      <c r="X140" s="104" t="str">
        <f t="shared" si="15"/>
        <v xml:space="preserve"> </v>
      </c>
      <c r="Y140" s="96"/>
      <c r="Z140" s="96"/>
      <c r="AA140" s="104" t="str">
        <f t="shared" si="16"/>
        <v xml:space="preserve"> </v>
      </c>
      <c r="AB140" s="96"/>
      <c r="AC140" s="96"/>
      <c r="AD140" s="104" t="str">
        <f t="shared" si="17"/>
        <v xml:space="preserve"> </v>
      </c>
      <c r="AE140" s="96"/>
      <c r="AF140" s="96"/>
      <c r="AG140" s="104" t="str">
        <f t="shared" si="18"/>
        <v xml:space="preserve"> </v>
      </c>
      <c r="AH140" s="96"/>
      <c r="AI140" s="96"/>
      <c r="AJ140" s="104" t="str">
        <f t="shared" si="19"/>
        <v xml:space="preserve"> </v>
      </c>
      <c r="AK140" s="96"/>
      <c r="AL140" s="96"/>
      <c r="AM140" s="104" t="str">
        <f t="shared" si="20"/>
        <v xml:space="preserve"> </v>
      </c>
      <c r="AN140" s="96"/>
      <c r="AO140" s="96"/>
      <c r="AP140" s="122"/>
      <c r="AQ140" s="122"/>
      <c r="AR140" s="143"/>
      <c r="AS140" s="149"/>
      <c r="AT140" s="143"/>
      <c r="AU140" s="162"/>
      <c r="AX140" s="5"/>
      <c r="AY140" s="171"/>
      <c r="AZ140" s="1">
        <f>G139</f>
        <v>0</v>
      </c>
      <c r="BB140" s="174" t="str">
        <f>M139</f>
        <v/>
      </c>
      <c r="BC140" s="2" t="str">
        <f>IF(P139="","",IF(P139=32,"φ30","φ"&amp;P139))</f>
        <v/>
      </c>
      <c r="BE140" s="178">
        <v>1.37</v>
      </c>
      <c r="BF140" s="4">
        <v>7354</v>
      </c>
      <c r="BG140" s="4">
        <v>966</v>
      </c>
      <c r="BH140" s="4">
        <v>338</v>
      </c>
      <c r="BI140" s="4">
        <v>145</v>
      </c>
      <c r="BJ140" s="4">
        <v>38</v>
      </c>
      <c r="BK140" s="4">
        <v>13</v>
      </c>
      <c r="BL140" s="5">
        <v>2</v>
      </c>
      <c r="BM140" s="5">
        <v>0</v>
      </c>
      <c r="BN140" s="5">
        <v>0</v>
      </c>
      <c r="BO140" s="5">
        <v>0</v>
      </c>
    </row>
    <row r="141" spans="1:67" ht="11.1" customHeight="1">
      <c r="A141" s="10"/>
      <c r="B141" s="15" t="s">
        <v>26</v>
      </c>
      <c r="C141" s="22"/>
      <c r="D141" s="30"/>
      <c r="E141" s="40"/>
      <c r="F141" s="48"/>
      <c r="G141" s="30"/>
      <c r="H141" s="40"/>
      <c r="I141" s="48"/>
      <c r="J141" s="53" t="str">
        <f>IF(G141="","",DGET(AX$4:AY$104,"同時使用率",AZ141:AZ142))</f>
        <v/>
      </c>
      <c r="K141" s="55"/>
      <c r="L141" s="57"/>
      <c r="M141" s="59" t="str">
        <f>IF(J141="","",IF(D141*J141&lt;3,ROUND(D141*J141,2),IF(D141*J141&lt;10,ROUND(D141*J141,1),IF(D141*J141&lt;30,ROUND(D141*J141,0),ROUND(D141*J141,-1)))))</f>
        <v/>
      </c>
      <c r="N141" s="61"/>
      <c r="O141" s="65"/>
      <c r="P141" s="30"/>
      <c r="Q141" s="40"/>
      <c r="R141" s="48"/>
      <c r="S141" s="89"/>
      <c r="T141" s="95"/>
      <c r="U141" s="103" t="str">
        <f t="shared" si="14"/>
        <v xml:space="preserve"> </v>
      </c>
      <c r="V141" s="95"/>
      <c r="W141" s="95"/>
      <c r="X141" s="103" t="str">
        <f t="shared" si="15"/>
        <v xml:space="preserve"> </v>
      </c>
      <c r="Y141" s="95"/>
      <c r="Z141" s="95"/>
      <c r="AA141" s="103" t="str">
        <f t="shared" si="16"/>
        <v xml:space="preserve"> </v>
      </c>
      <c r="AB141" s="95"/>
      <c r="AC141" s="95"/>
      <c r="AD141" s="103" t="str">
        <f t="shared" si="17"/>
        <v xml:space="preserve"> </v>
      </c>
      <c r="AE141" s="95"/>
      <c r="AF141" s="95"/>
      <c r="AG141" s="103" t="str">
        <f t="shared" si="18"/>
        <v xml:space="preserve"> </v>
      </c>
      <c r="AH141" s="95"/>
      <c r="AI141" s="95"/>
      <c r="AJ141" s="103" t="str">
        <f t="shared" si="19"/>
        <v xml:space="preserve"> </v>
      </c>
      <c r="AK141" s="95"/>
      <c r="AL141" s="95"/>
      <c r="AM141" s="103" t="str">
        <f t="shared" si="20"/>
        <v xml:space="preserve"> </v>
      </c>
      <c r="AN141" s="95"/>
      <c r="AO141" s="95"/>
      <c r="AP141" s="121" t="str">
        <f>IF(SUM(S141:AO142)=0,"",SUM(S141:AO142))</f>
        <v/>
      </c>
      <c r="AQ141" s="119" t="str">
        <f>IF(P141="","",DGET(BE$4:BO$400,BC142,BB141:BB142))</f>
        <v/>
      </c>
      <c r="AR141" s="142" t="str">
        <f>IF(AP141="","",ROUND(AP141*AQ141/1000,2))</f>
        <v/>
      </c>
      <c r="AS141" s="148"/>
      <c r="AT141" s="142" t="str">
        <f>IF(AR141="","",ROUND(AR141+AS141,2))</f>
        <v/>
      </c>
      <c r="AU141" s="161"/>
      <c r="AV141" s="1" t="str">
        <f>IF(AU141="○",AT141,"")</f>
        <v/>
      </c>
      <c r="AX141" s="6"/>
      <c r="AY141" s="171"/>
      <c r="AZ141" s="168" t="s">
        <v>12</v>
      </c>
      <c r="BB141" s="2" t="s">
        <v>53</v>
      </c>
      <c r="BC141" s="2" t="s">
        <v>18</v>
      </c>
      <c r="BE141" s="178">
        <v>1.38</v>
      </c>
      <c r="BF141" s="4">
        <v>7454</v>
      </c>
      <c r="BG141" s="4">
        <v>978</v>
      </c>
      <c r="BH141" s="4">
        <v>346</v>
      </c>
      <c r="BI141" s="4">
        <v>148</v>
      </c>
      <c r="BJ141" s="4">
        <v>39</v>
      </c>
      <c r="BK141" s="4">
        <v>14</v>
      </c>
      <c r="BL141" s="5">
        <v>2</v>
      </c>
      <c r="BM141" s="5">
        <v>0</v>
      </c>
      <c r="BN141" s="5">
        <v>0</v>
      </c>
      <c r="BO141" s="5">
        <v>0</v>
      </c>
    </row>
    <row r="142" spans="1:67" ht="11.1" customHeight="1">
      <c r="A142" s="11"/>
      <c r="B142" s="16"/>
      <c r="C142" s="23"/>
      <c r="D142" s="31"/>
      <c r="E142" s="41"/>
      <c r="F142" s="49"/>
      <c r="G142" s="31"/>
      <c r="H142" s="41"/>
      <c r="I142" s="49"/>
      <c r="J142" s="54"/>
      <c r="K142" s="56"/>
      <c r="L142" s="58"/>
      <c r="M142" s="60"/>
      <c r="N142" s="62"/>
      <c r="O142" s="66"/>
      <c r="P142" s="31"/>
      <c r="Q142" s="41"/>
      <c r="R142" s="49"/>
      <c r="S142" s="90"/>
      <c r="T142" s="96"/>
      <c r="U142" s="104" t="str">
        <f t="shared" si="14"/>
        <v xml:space="preserve"> </v>
      </c>
      <c r="V142" s="96"/>
      <c r="W142" s="96"/>
      <c r="X142" s="104" t="str">
        <f t="shared" si="15"/>
        <v xml:space="preserve"> </v>
      </c>
      <c r="Y142" s="96"/>
      <c r="Z142" s="96"/>
      <c r="AA142" s="104" t="str">
        <f t="shared" si="16"/>
        <v xml:space="preserve"> </v>
      </c>
      <c r="AB142" s="96"/>
      <c r="AC142" s="96"/>
      <c r="AD142" s="104" t="str">
        <f t="shared" si="17"/>
        <v xml:space="preserve"> </v>
      </c>
      <c r="AE142" s="96"/>
      <c r="AF142" s="96"/>
      <c r="AG142" s="104" t="str">
        <f t="shared" si="18"/>
        <v xml:space="preserve"> </v>
      </c>
      <c r="AH142" s="96"/>
      <c r="AI142" s="96"/>
      <c r="AJ142" s="104" t="str">
        <f t="shared" si="19"/>
        <v xml:space="preserve"> </v>
      </c>
      <c r="AK142" s="96"/>
      <c r="AL142" s="96"/>
      <c r="AM142" s="104" t="str">
        <f t="shared" si="20"/>
        <v xml:space="preserve"> </v>
      </c>
      <c r="AN142" s="96"/>
      <c r="AO142" s="96"/>
      <c r="AP142" s="122"/>
      <c r="AQ142" s="122"/>
      <c r="AR142" s="143"/>
      <c r="AS142" s="149"/>
      <c r="AT142" s="143"/>
      <c r="AU142" s="162"/>
      <c r="AX142" s="5"/>
      <c r="AY142" s="171"/>
      <c r="AZ142" s="1">
        <f>G141</f>
        <v>0</v>
      </c>
      <c r="BB142" s="174" t="str">
        <f>M141</f>
        <v/>
      </c>
      <c r="BC142" s="2" t="str">
        <f>IF(P141="","",IF(P141=32,"φ30","φ"&amp;P141))</f>
        <v/>
      </c>
      <c r="BE142" s="178">
        <v>1.39</v>
      </c>
      <c r="BF142" s="4">
        <v>7555</v>
      </c>
      <c r="BG142" s="4">
        <v>991</v>
      </c>
      <c r="BH142" s="4">
        <v>353</v>
      </c>
      <c r="BI142" s="4">
        <v>151</v>
      </c>
      <c r="BJ142" s="4">
        <v>40</v>
      </c>
      <c r="BK142" s="4">
        <v>14</v>
      </c>
      <c r="BL142" s="5">
        <v>2</v>
      </c>
      <c r="BM142" s="5">
        <v>0</v>
      </c>
      <c r="BN142" s="5">
        <v>0</v>
      </c>
      <c r="BO142" s="5">
        <v>0</v>
      </c>
    </row>
    <row r="143" spans="1:67" ht="11.1" customHeight="1">
      <c r="A143" s="10"/>
      <c r="B143" s="15" t="s">
        <v>26</v>
      </c>
      <c r="C143" s="22"/>
      <c r="D143" s="30"/>
      <c r="E143" s="40"/>
      <c r="F143" s="48"/>
      <c r="G143" s="30"/>
      <c r="H143" s="40"/>
      <c r="I143" s="48"/>
      <c r="J143" s="53" t="str">
        <f>IF(G143="","",DGET(AX$4:AY$104,"同時使用率",AZ143:AZ144))</f>
        <v/>
      </c>
      <c r="K143" s="55"/>
      <c r="L143" s="57"/>
      <c r="M143" s="59" t="str">
        <f>IF(J143="","",IF(D143*J143&lt;3,ROUND(D143*J143,2),IF(D143*J143&lt;10,ROUND(D143*J143,1),IF(D143*J143&lt;30,ROUND(D143*J143,0),ROUND(D143*J143,-1)))))</f>
        <v/>
      </c>
      <c r="N143" s="61"/>
      <c r="O143" s="65"/>
      <c r="P143" s="30"/>
      <c r="Q143" s="40"/>
      <c r="R143" s="48"/>
      <c r="S143" s="89"/>
      <c r="T143" s="95"/>
      <c r="U143" s="103" t="str">
        <f t="shared" si="14"/>
        <v xml:space="preserve"> </v>
      </c>
      <c r="V143" s="95"/>
      <c r="W143" s="95"/>
      <c r="X143" s="103" t="str">
        <f t="shared" si="15"/>
        <v xml:space="preserve"> </v>
      </c>
      <c r="Y143" s="95"/>
      <c r="Z143" s="95"/>
      <c r="AA143" s="103" t="str">
        <f t="shared" si="16"/>
        <v xml:space="preserve"> </v>
      </c>
      <c r="AB143" s="95"/>
      <c r="AC143" s="95"/>
      <c r="AD143" s="103" t="str">
        <f t="shared" si="17"/>
        <v xml:space="preserve"> </v>
      </c>
      <c r="AE143" s="95"/>
      <c r="AF143" s="95"/>
      <c r="AG143" s="103" t="str">
        <f t="shared" si="18"/>
        <v xml:space="preserve"> </v>
      </c>
      <c r="AH143" s="95"/>
      <c r="AI143" s="95"/>
      <c r="AJ143" s="103" t="str">
        <f t="shared" si="19"/>
        <v xml:space="preserve"> </v>
      </c>
      <c r="AK143" s="95"/>
      <c r="AL143" s="95"/>
      <c r="AM143" s="103" t="str">
        <f t="shared" si="20"/>
        <v xml:space="preserve"> </v>
      </c>
      <c r="AN143" s="95"/>
      <c r="AO143" s="95"/>
      <c r="AP143" s="121" t="str">
        <f>IF(SUM(S143:AO144)=0,"",SUM(S143:AO144))</f>
        <v/>
      </c>
      <c r="AQ143" s="119" t="str">
        <f>IF(P143="","",DGET(BE$4:BO$400,BC144,BB143:BB144))</f>
        <v/>
      </c>
      <c r="AR143" s="142" t="str">
        <f>IF(AP143="","",ROUND(AP143*AQ143/1000,2))</f>
        <v/>
      </c>
      <c r="AS143" s="148"/>
      <c r="AT143" s="142" t="str">
        <f>IF(AR143="","",ROUND(AR143+AS143,2))</f>
        <v/>
      </c>
      <c r="AU143" s="161"/>
      <c r="AV143" s="1" t="str">
        <f>IF(AU143="○",AT143,"")</f>
        <v/>
      </c>
      <c r="AX143" s="6"/>
      <c r="AY143" s="171"/>
      <c r="AZ143" s="168" t="s">
        <v>12</v>
      </c>
      <c r="BB143" s="2" t="s">
        <v>53</v>
      </c>
      <c r="BC143" s="2" t="s">
        <v>18</v>
      </c>
      <c r="BE143" s="178">
        <v>1.4</v>
      </c>
      <c r="BF143" s="4">
        <v>7657</v>
      </c>
      <c r="BG143" s="4">
        <v>1004</v>
      </c>
      <c r="BH143" s="4">
        <v>353</v>
      </c>
      <c r="BI143" s="4">
        <v>151</v>
      </c>
      <c r="BJ143" s="4">
        <v>40</v>
      </c>
      <c r="BK143" s="4">
        <v>14</v>
      </c>
      <c r="BL143" s="5">
        <v>2</v>
      </c>
      <c r="BM143" s="5">
        <v>0</v>
      </c>
      <c r="BN143" s="5">
        <v>0</v>
      </c>
      <c r="BO143" s="5">
        <v>0</v>
      </c>
    </row>
    <row r="144" spans="1:67" ht="11.1" customHeight="1">
      <c r="A144" s="11"/>
      <c r="B144" s="16"/>
      <c r="C144" s="23"/>
      <c r="D144" s="31"/>
      <c r="E144" s="41"/>
      <c r="F144" s="49"/>
      <c r="G144" s="31"/>
      <c r="H144" s="41"/>
      <c r="I144" s="49"/>
      <c r="J144" s="54"/>
      <c r="K144" s="56"/>
      <c r="L144" s="58"/>
      <c r="M144" s="60"/>
      <c r="N144" s="62"/>
      <c r="O144" s="66"/>
      <c r="P144" s="31"/>
      <c r="Q144" s="41"/>
      <c r="R144" s="49"/>
      <c r="S144" s="90"/>
      <c r="T144" s="96"/>
      <c r="U144" s="104" t="str">
        <f t="shared" si="14"/>
        <v xml:space="preserve"> </v>
      </c>
      <c r="V144" s="96"/>
      <c r="W144" s="96"/>
      <c r="X144" s="104" t="str">
        <f t="shared" si="15"/>
        <v xml:space="preserve"> </v>
      </c>
      <c r="Y144" s="96"/>
      <c r="Z144" s="96"/>
      <c r="AA144" s="104" t="str">
        <f t="shared" si="16"/>
        <v xml:space="preserve"> </v>
      </c>
      <c r="AB144" s="96"/>
      <c r="AC144" s="96"/>
      <c r="AD144" s="104" t="str">
        <f t="shared" si="17"/>
        <v xml:space="preserve"> </v>
      </c>
      <c r="AE144" s="96"/>
      <c r="AF144" s="96"/>
      <c r="AG144" s="104" t="str">
        <f t="shared" si="18"/>
        <v xml:space="preserve"> </v>
      </c>
      <c r="AH144" s="96"/>
      <c r="AI144" s="96"/>
      <c r="AJ144" s="104" t="str">
        <f t="shared" si="19"/>
        <v xml:space="preserve"> </v>
      </c>
      <c r="AK144" s="96"/>
      <c r="AL144" s="96"/>
      <c r="AM144" s="104" t="str">
        <f t="shared" si="20"/>
        <v xml:space="preserve"> </v>
      </c>
      <c r="AN144" s="96"/>
      <c r="AO144" s="96"/>
      <c r="AP144" s="122"/>
      <c r="AQ144" s="122"/>
      <c r="AR144" s="143"/>
      <c r="AS144" s="149"/>
      <c r="AT144" s="143"/>
      <c r="AU144" s="162"/>
      <c r="AX144" s="5"/>
      <c r="AY144" s="171"/>
      <c r="AZ144" s="1">
        <f>G143</f>
        <v>0</v>
      </c>
      <c r="BB144" s="174" t="str">
        <f>M143</f>
        <v/>
      </c>
      <c r="BC144" s="2" t="str">
        <f>IF(P143="","",IF(P143=32,"φ30","φ"&amp;P143))</f>
        <v/>
      </c>
      <c r="BE144" s="178">
        <v>1.41</v>
      </c>
      <c r="BF144" s="4">
        <v>7759</v>
      </c>
      <c r="BG144" s="4">
        <v>1017</v>
      </c>
      <c r="BH144" s="4">
        <v>361</v>
      </c>
      <c r="BI144" s="4">
        <v>154</v>
      </c>
      <c r="BJ144" s="4">
        <v>40</v>
      </c>
      <c r="BK144" s="4">
        <v>14</v>
      </c>
      <c r="BL144" s="5">
        <v>2</v>
      </c>
      <c r="BM144" s="5">
        <v>0</v>
      </c>
      <c r="BN144" s="5">
        <v>0</v>
      </c>
      <c r="BO144" s="5">
        <v>0</v>
      </c>
    </row>
    <row r="145" spans="1:67" ht="11.1" customHeight="1">
      <c r="A145" s="10"/>
      <c r="B145" s="15" t="s">
        <v>26</v>
      </c>
      <c r="C145" s="22"/>
      <c r="D145" s="30"/>
      <c r="E145" s="40"/>
      <c r="F145" s="48"/>
      <c r="G145" s="30"/>
      <c r="H145" s="40"/>
      <c r="I145" s="48"/>
      <c r="J145" s="53" t="str">
        <f>IF(G145="","",DGET(AX$4:AY$104,"同時使用率",AZ145:AZ146))</f>
        <v/>
      </c>
      <c r="K145" s="55"/>
      <c r="L145" s="57"/>
      <c r="M145" s="59" t="str">
        <f>IF(J145="","",IF(D145*J145&lt;3,ROUND(D145*J145,2),IF(D145*J145&lt;10,ROUND(D145*J145,1),IF(D145*J145&lt;30,ROUND(D145*J145,0),ROUND(D145*J145,-1)))))</f>
        <v/>
      </c>
      <c r="N145" s="61"/>
      <c r="O145" s="65"/>
      <c r="P145" s="30"/>
      <c r="Q145" s="40"/>
      <c r="R145" s="48"/>
      <c r="S145" s="89"/>
      <c r="T145" s="95"/>
      <c r="U145" s="103" t="str">
        <f t="shared" si="14"/>
        <v xml:space="preserve"> </v>
      </c>
      <c r="V145" s="95"/>
      <c r="W145" s="95"/>
      <c r="X145" s="103" t="str">
        <f t="shared" si="15"/>
        <v xml:space="preserve"> </v>
      </c>
      <c r="Y145" s="95"/>
      <c r="Z145" s="95"/>
      <c r="AA145" s="103" t="str">
        <f t="shared" si="16"/>
        <v xml:space="preserve"> </v>
      </c>
      <c r="AB145" s="95"/>
      <c r="AC145" s="95"/>
      <c r="AD145" s="103" t="str">
        <f t="shared" si="17"/>
        <v xml:space="preserve"> </v>
      </c>
      <c r="AE145" s="95"/>
      <c r="AF145" s="95"/>
      <c r="AG145" s="103" t="str">
        <f t="shared" si="18"/>
        <v xml:space="preserve"> </v>
      </c>
      <c r="AH145" s="95"/>
      <c r="AI145" s="95"/>
      <c r="AJ145" s="103" t="str">
        <f t="shared" si="19"/>
        <v xml:space="preserve"> </v>
      </c>
      <c r="AK145" s="95"/>
      <c r="AL145" s="95"/>
      <c r="AM145" s="103" t="str">
        <f t="shared" si="20"/>
        <v xml:space="preserve"> </v>
      </c>
      <c r="AN145" s="95"/>
      <c r="AO145" s="95"/>
      <c r="AP145" s="121" t="str">
        <f>IF(SUM(S145:AO146)=0,"",SUM(S145:AO146))</f>
        <v/>
      </c>
      <c r="AQ145" s="119" t="str">
        <f>IF(P145="","",DGET(BE$4:BO$400,BC146,BB145:BB146))</f>
        <v/>
      </c>
      <c r="AR145" s="142" t="str">
        <f>IF(AP145="","",ROUND(AP145*AQ145/1000,2))</f>
        <v/>
      </c>
      <c r="AS145" s="148"/>
      <c r="AT145" s="142" t="str">
        <f>IF(AR145="","",ROUND(AR145+AS145,2))</f>
        <v/>
      </c>
      <c r="AU145" s="161"/>
      <c r="AV145" s="1" t="str">
        <f>IF(AU145="○",AT145,"")</f>
        <v/>
      </c>
      <c r="AX145" s="6"/>
      <c r="AY145" s="171"/>
      <c r="AZ145" s="168" t="s">
        <v>12</v>
      </c>
      <c r="BB145" s="2" t="s">
        <v>53</v>
      </c>
      <c r="BC145" s="2" t="s">
        <v>18</v>
      </c>
      <c r="BE145" s="178">
        <v>1.42</v>
      </c>
      <c r="BF145" s="4">
        <v>7861</v>
      </c>
      <c r="BG145" s="4">
        <v>1031</v>
      </c>
      <c r="BH145" s="4">
        <v>361</v>
      </c>
      <c r="BI145" s="4">
        <v>154</v>
      </c>
      <c r="BJ145" s="4">
        <v>40</v>
      </c>
      <c r="BK145" s="4">
        <v>14</v>
      </c>
      <c r="BL145" s="5">
        <v>2</v>
      </c>
      <c r="BM145" s="5">
        <v>0</v>
      </c>
      <c r="BN145" s="5">
        <v>0</v>
      </c>
      <c r="BO145" s="5">
        <v>0</v>
      </c>
    </row>
    <row r="146" spans="1:67" ht="11.1" customHeight="1">
      <c r="A146" s="11"/>
      <c r="B146" s="16"/>
      <c r="C146" s="23"/>
      <c r="D146" s="31"/>
      <c r="E146" s="41"/>
      <c r="F146" s="49"/>
      <c r="G146" s="31"/>
      <c r="H146" s="41"/>
      <c r="I146" s="49"/>
      <c r="J146" s="54"/>
      <c r="K146" s="56"/>
      <c r="L146" s="58"/>
      <c r="M146" s="60"/>
      <c r="N146" s="62"/>
      <c r="O146" s="66"/>
      <c r="P146" s="31"/>
      <c r="Q146" s="41"/>
      <c r="R146" s="49"/>
      <c r="S146" s="90"/>
      <c r="T146" s="96"/>
      <c r="U146" s="104" t="str">
        <f t="shared" si="14"/>
        <v xml:space="preserve"> </v>
      </c>
      <c r="V146" s="96"/>
      <c r="W146" s="96"/>
      <c r="X146" s="104" t="str">
        <f t="shared" si="15"/>
        <v xml:space="preserve"> </v>
      </c>
      <c r="Y146" s="96"/>
      <c r="Z146" s="96"/>
      <c r="AA146" s="104" t="str">
        <f t="shared" si="16"/>
        <v xml:space="preserve"> </v>
      </c>
      <c r="AB146" s="96"/>
      <c r="AC146" s="96"/>
      <c r="AD146" s="104" t="str">
        <f t="shared" si="17"/>
        <v xml:space="preserve"> </v>
      </c>
      <c r="AE146" s="96"/>
      <c r="AF146" s="96"/>
      <c r="AG146" s="104" t="str">
        <f t="shared" si="18"/>
        <v xml:space="preserve"> </v>
      </c>
      <c r="AH146" s="96"/>
      <c r="AI146" s="96"/>
      <c r="AJ146" s="104" t="str">
        <f t="shared" si="19"/>
        <v xml:space="preserve"> </v>
      </c>
      <c r="AK146" s="96"/>
      <c r="AL146" s="96"/>
      <c r="AM146" s="104" t="str">
        <f t="shared" si="20"/>
        <v xml:space="preserve"> </v>
      </c>
      <c r="AN146" s="96"/>
      <c r="AO146" s="96"/>
      <c r="AP146" s="122"/>
      <c r="AQ146" s="122"/>
      <c r="AR146" s="143"/>
      <c r="AS146" s="149"/>
      <c r="AT146" s="143"/>
      <c r="AU146" s="162"/>
      <c r="AX146" s="5"/>
      <c r="AY146" s="171"/>
      <c r="AZ146" s="1">
        <f>G145</f>
        <v>0</v>
      </c>
      <c r="BB146" s="174" t="str">
        <f>M145</f>
        <v/>
      </c>
      <c r="BC146" s="2" t="str">
        <f>IF(P145="","",IF(P145=32,"φ30","φ"&amp;P145))</f>
        <v/>
      </c>
      <c r="BE146" s="178">
        <v>1.43</v>
      </c>
      <c r="BF146" s="4">
        <v>7965</v>
      </c>
      <c r="BG146" s="4">
        <v>1044</v>
      </c>
      <c r="BH146" s="4">
        <v>369</v>
      </c>
      <c r="BI146" s="4">
        <v>157</v>
      </c>
      <c r="BJ146" s="4">
        <v>41</v>
      </c>
      <c r="BK146" s="4">
        <v>14</v>
      </c>
      <c r="BL146" s="5">
        <v>2</v>
      </c>
      <c r="BM146" s="5">
        <v>0</v>
      </c>
      <c r="BN146" s="5">
        <v>0</v>
      </c>
      <c r="BO146" s="5">
        <v>0</v>
      </c>
    </row>
    <row r="147" spans="1:67" ht="11.1" customHeight="1">
      <c r="A147" s="10"/>
      <c r="B147" s="15" t="s">
        <v>26</v>
      </c>
      <c r="C147" s="22"/>
      <c r="D147" s="30"/>
      <c r="E147" s="40"/>
      <c r="F147" s="48"/>
      <c r="G147" s="30"/>
      <c r="H147" s="40"/>
      <c r="I147" s="48"/>
      <c r="J147" s="53" t="str">
        <f>IF(G147="","",DGET(AX$4:AY$104,"同時使用率",AZ147:AZ148))</f>
        <v/>
      </c>
      <c r="K147" s="55"/>
      <c r="L147" s="57"/>
      <c r="M147" s="59" t="str">
        <f>IF(J147="","",IF(D147*J147&lt;3,ROUND(D147*J147,2),IF(D147*J147&lt;10,ROUND(D147*J147,1),IF(D147*J147&lt;30,ROUND(D147*J147,0),ROUND(D147*J147,-1)))))</f>
        <v/>
      </c>
      <c r="N147" s="61"/>
      <c r="O147" s="65"/>
      <c r="P147" s="30"/>
      <c r="Q147" s="40"/>
      <c r="R147" s="48"/>
      <c r="S147" s="89"/>
      <c r="T147" s="95"/>
      <c r="U147" s="103" t="str">
        <f t="shared" si="14"/>
        <v xml:space="preserve"> </v>
      </c>
      <c r="V147" s="95"/>
      <c r="W147" s="95"/>
      <c r="X147" s="103" t="str">
        <f t="shared" si="15"/>
        <v xml:space="preserve"> </v>
      </c>
      <c r="Y147" s="95"/>
      <c r="Z147" s="95"/>
      <c r="AA147" s="103" t="str">
        <f t="shared" si="16"/>
        <v xml:space="preserve"> </v>
      </c>
      <c r="AB147" s="95"/>
      <c r="AC147" s="95"/>
      <c r="AD147" s="103" t="str">
        <f t="shared" si="17"/>
        <v xml:space="preserve"> </v>
      </c>
      <c r="AE147" s="95"/>
      <c r="AF147" s="95"/>
      <c r="AG147" s="103" t="str">
        <f t="shared" si="18"/>
        <v xml:space="preserve"> </v>
      </c>
      <c r="AH147" s="95"/>
      <c r="AI147" s="95"/>
      <c r="AJ147" s="103" t="str">
        <f t="shared" si="19"/>
        <v xml:space="preserve"> </v>
      </c>
      <c r="AK147" s="95"/>
      <c r="AL147" s="95"/>
      <c r="AM147" s="103" t="str">
        <f t="shared" si="20"/>
        <v xml:space="preserve"> </v>
      </c>
      <c r="AN147" s="95"/>
      <c r="AO147" s="95"/>
      <c r="AP147" s="121" t="str">
        <f>IF(SUM(S147:AO148)=0,"",SUM(S147:AO148))</f>
        <v/>
      </c>
      <c r="AQ147" s="119" t="str">
        <f>IF(P147="","",DGET(BE$4:BO$400,BC148,BB147:BB148))</f>
        <v/>
      </c>
      <c r="AR147" s="142" t="str">
        <f>IF(AP147="","",ROUND(AP147*AQ147/1000,2))</f>
        <v/>
      </c>
      <c r="AS147" s="148"/>
      <c r="AT147" s="142" t="str">
        <f>IF(AR147="","",ROUND(AR147+AS147,2))</f>
        <v/>
      </c>
      <c r="AU147" s="161"/>
      <c r="AV147" s="1" t="str">
        <f>IF(AU147="○",AT147,"")</f>
        <v/>
      </c>
      <c r="AX147" s="6"/>
      <c r="AY147" s="171"/>
      <c r="AZ147" s="168" t="s">
        <v>12</v>
      </c>
      <c r="BB147" s="2" t="s">
        <v>53</v>
      </c>
      <c r="BC147" s="2" t="s">
        <v>18</v>
      </c>
      <c r="BE147" s="178">
        <v>1.44</v>
      </c>
      <c r="BF147" s="4">
        <v>8069</v>
      </c>
      <c r="BG147" s="4">
        <v>1057</v>
      </c>
      <c r="BH147" s="4">
        <v>376</v>
      </c>
      <c r="BI147" s="4">
        <v>161</v>
      </c>
      <c r="BJ147" s="4">
        <v>42</v>
      </c>
      <c r="BK147" s="4">
        <v>15</v>
      </c>
      <c r="BL147" s="5">
        <v>2</v>
      </c>
      <c r="BM147" s="5">
        <v>0</v>
      </c>
      <c r="BN147" s="5">
        <v>0</v>
      </c>
      <c r="BO147" s="5">
        <v>0</v>
      </c>
    </row>
    <row r="148" spans="1:67" ht="11.1" customHeight="1">
      <c r="A148" s="11"/>
      <c r="B148" s="16"/>
      <c r="C148" s="23"/>
      <c r="D148" s="31"/>
      <c r="E148" s="41"/>
      <c r="F148" s="49"/>
      <c r="G148" s="31"/>
      <c r="H148" s="41"/>
      <c r="I148" s="49"/>
      <c r="J148" s="54"/>
      <c r="K148" s="56"/>
      <c r="L148" s="58"/>
      <c r="M148" s="60"/>
      <c r="N148" s="62"/>
      <c r="O148" s="66"/>
      <c r="P148" s="31"/>
      <c r="Q148" s="41"/>
      <c r="R148" s="49"/>
      <c r="S148" s="90"/>
      <c r="T148" s="96"/>
      <c r="U148" s="104" t="str">
        <f t="shared" si="14"/>
        <v xml:space="preserve"> </v>
      </c>
      <c r="V148" s="96"/>
      <c r="W148" s="96"/>
      <c r="X148" s="104" t="str">
        <f t="shared" si="15"/>
        <v xml:space="preserve"> </v>
      </c>
      <c r="Y148" s="96"/>
      <c r="Z148" s="96"/>
      <c r="AA148" s="104" t="str">
        <f t="shared" si="16"/>
        <v xml:space="preserve"> </v>
      </c>
      <c r="AB148" s="96"/>
      <c r="AC148" s="96"/>
      <c r="AD148" s="104" t="str">
        <f t="shared" si="17"/>
        <v xml:space="preserve"> </v>
      </c>
      <c r="AE148" s="96"/>
      <c r="AF148" s="96"/>
      <c r="AG148" s="104" t="str">
        <f t="shared" si="18"/>
        <v xml:space="preserve"> </v>
      </c>
      <c r="AH148" s="96"/>
      <c r="AI148" s="96"/>
      <c r="AJ148" s="104" t="str">
        <f t="shared" si="19"/>
        <v xml:space="preserve"> </v>
      </c>
      <c r="AK148" s="96"/>
      <c r="AL148" s="96"/>
      <c r="AM148" s="104" t="str">
        <f t="shared" si="20"/>
        <v xml:space="preserve"> </v>
      </c>
      <c r="AN148" s="96"/>
      <c r="AO148" s="96"/>
      <c r="AP148" s="122"/>
      <c r="AQ148" s="122"/>
      <c r="AR148" s="143"/>
      <c r="AS148" s="149"/>
      <c r="AT148" s="143"/>
      <c r="AU148" s="162"/>
      <c r="AX148" s="5"/>
      <c r="AY148" s="171"/>
      <c r="AZ148" s="1">
        <f>G147</f>
        <v>0</v>
      </c>
      <c r="BB148" s="174" t="str">
        <f>M147</f>
        <v/>
      </c>
      <c r="BC148" s="2" t="str">
        <f>IF(P147="","",IF(P147=32,"φ30","φ"&amp;P147))</f>
        <v/>
      </c>
      <c r="BE148" s="178">
        <v>1.45</v>
      </c>
      <c r="BF148" s="4">
        <v>8173</v>
      </c>
      <c r="BG148" s="4">
        <v>1071</v>
      </c>
      <c r="BH148" s="4">
        <v>376</v>
      </c>
      <c r="BI148" s="4">
        <v>161</v>
      </c>
      <c r="BJ148" s="4">
        <v>42</v>
      </c>
      <c r="BK148" s="4">
        <v>15</v>
      </c>
      <c r="BL148" s="5">
        <v>2</v>
      </c>
      <c r="BM148" s="5">
        <v>0</v>
      </c>
      <c r="BN148" s="5">
        <v>0</v>
      </c>
      <c r="BO148" s="5">
        <v>0</v>
      </c>
    </row>
    <row r="149" spans="1:67" ht="11.1" customHeight="1">
      <c r="A149" s="8" t="s">
        <v>43</v>
      </c>
      <c r="B149" s="15"/>
      <c r="C149" s="20"/>
      <c r="D149" s="8"/>
      <c r="E149" s="15"/>
      <c r="F149" s="20"/>
      <c r="G149" s="8"/>
      <c r="H149" s="15"/>
      <c r="I149" s="20"/>
      <c r="J149" s="8"/>
      <c r="K149" s="15"/>
      <c r="L149" s="20"/>
      <c r="M149" s="8"/>
      <c r="N149" s="15"/>
      <c r="O149" s="20"/>
      <c r="P149" s="8"/>
      <c r="Q149" s="15"/>
      <c r="R149" s="20"/>
      <c r="S149" s="91"/>
      <c r="T149" s="98"/>
      <c r="U149" s="105"/>
      <c r="V149" s="98"/>
      <c r="W149" s="98"/>
      <c r="X149" s="105"/>
      <c r="Y149" s="98"/>
      <c r="Z149" s="98"/>
      <c r="AA149" s="105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105"/>
      <c r="AN149" s="98"/>
      <c r="AO149" s="98"/>
      <c r="AP149" s="124" t="s">
        <v>45</v>
      </c>
      <c r="AQ149" s="132"/>
      <c r="AR149" s="132"/>
      <c r="AS149" s="150"/>
      <c r="AT149" s="29" t="str">
        <f>IF(SUM(AV7:AV148)=0,"",ROUND(SUM(AV7:AV148),2))</f>
        <v/>
      </c>
      <c r="AU149" s="47"/>
      <c r="AX149" s="6"/>
      <c r="AY149" s="171"/>
      <c r="AZ149" s="168"/>
      <c r="BE149" s="178">
        <v>1.46</v>
      </c>
      <c r="BF149" s="4">
        <v>8278</v>
      </c>
      <c r="BG149" s="4">
        <v>1084</v>
      </c>
      <c r="BH149" s="4">
        <v>384</v>
      </c>
      <c r="BI149" s="4">
        <v>164</v>
      </c>
      <c r="BJ149" s="4">
        <v>43</v>
      </c>
      <c r="BK149" s="4">
        <v>15</v>
      </c>
      <c r="BL149" s="5">
        <v>2</v>
      </c>
      <c r="BM149" s="5">
        <v>0</v>
      </c>
      <c r="BN149" s="5">
        <v>0</v>
      </c>
      <c r="BO149" s="5">
        <v>0</v>
      </c>
    </row>
    <row r="150" spans="1:67" ht="11.1" customHeight="1">
      <c r="A150" s="9"/>
      <c r="B150" s="16"/>
      <c r="C150" s="21"/>
      <c r="D150" s="9"/>
      <c r="E150" s="16"/>
      <c r="F150" s="21"/>
      <c r="G150" s="9"/>
      <c r="H150" s="16"/>
      <c r="I150" s="21"/>
      <c r="J150" s="9"/>
      <c r="K150" s="16"/>
      <c r="L150" s="21"/>
      <c r="M150" s="9"/>
      <c r="N150" s="16"/>
      <c r="O150" s="21"/>
      <c r="P150" s="9"/>
      <c r="Q150" s="16"/>
      <c r="R150" s="21"/>
      <c r="S150" s="92"/>
      <c r="T150" s="99"/>
      <c r="U150" s="106"/>
      <c r="V150" s="99"/>
      <c r="W150" s="99"/>
      <c r="X150" s="106"/>
      <c r="Y150" s="99"/>
      <c r="Z150" s="99"/>
      <c r="AA150" s="106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106"/>
      <c r="AN150" s="99"/>
      <c r="AO150" s="99"/>
      <c r="AP150" s="125"/>
      <c r="AQ150" s="133"/>
      <c r="AR150" s="133"/>
      <c r="AS150" s="151"/>
      <c r="AT150" s="32"/>
      <c r="AU150" s="50"/>
      <c r="AX150" s="5"/>
      <c r="AY150" s="171"/>
      <c r="BE150" s="178">
        <v>1.47</v>
      </c>
      <c r="BF150" s="4">
        <v>8384</v>
      </c>
      <c r="BG150" s="4">
        <v>1094</v>
      </c>
      <c r="BH150" s="4">
        <v>384</v>
      </c>
      <c r="BI150" s="4">
        <v>164</v>
      </c>
      <c r="BJ150" s="4">
        <v>43</v>
      </c>
      <c r="BK150" s="4">
        <v>15</v>
      </c>
      <c r="BL150" s="5">
        <v>2</v>
      </c>
      <c r="BM150" s="5">
        <v>0</v>
      </c>
      <c r="BN150" s="5">
        <v>0</v>
      </c>
      <c r="BO150" s="5">
        <v>0</v>
      </c>
    </row>
    <row r="151" spans="1:67" ht="11.1" customHeight="1">
      <c r="A151" s="8"/>
      <c r="B151" s="15"/>
      <c r="C151" s="20"/>
      <c r="D151" s="8"/>
      <c r="E151" s="15"/>
      <c r="F151" s="20"/>
      <c r="G151" s="8"/>
      <c r="H151" s="15"/>
      <c r="I151" s="20"/>
      <c r="J151" s="8"/>
      <c r="K151" s="15"/>
      <c r="L151" s="20"/>
      <c r="M151" s="8"/>
      <c r="N151" s="15"/>
      <c r="O151" s="20"/>
      <c r="P151" s="8"/>
      <c r="Q151" s="15"/>
      <c r="R151" s="20"/>
      <c r="S151" s="91"/>
      <c r="T151" s="98"/>
      <c r="U151" s="105"/>
      <c r="V151" s="98"/>
      <c r="W151" s="98"/>
      <c r="X151" s="105"/>
      <c r="Y151" s="98"/>
      <c r="Z151" s="98"/>
      <c r="AA151" s="105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105"/>
      <c r="AN151" s="98"/>
      <c r="AO151" s="98"/>
      <c r="AP151" s="124" t="s">
        <v>67</v>
      </c>
      <c r="AQ151" s="132"/>
      <c r="AR151" s="132"/>
      <c r="AS151" s="150"/>
      <c r="AT151" s="59" t="str">
        <f>IF(AT149="","",ROUND(AT149*1.1,2))</f>
        <v/>
      </c>
      <c r="AU151" s="65"/>
      <c r="AX151" s="6"/>
      <c r="AY151" s="171"/>
      <c r="BE151" s="178">
        <v>1.48</v>
      </c>
      <c r="BF151" s="4">
        <v>8491</v>
      </c>
      <c r="BG151" s="4">
        <v>1111</v>
      </c>
      <c r="BH151" s="4">
        <v>392</v>
      </c>
      <c r="BI151" s="4">
        <v>167</v>
      </c>
      <c r="BJ151" s="4">
        <v>44</v>
      </c>
      <c r="BK151" s="4">
        <v>15</v>
      </c>
      <c r="BL151" s="5">
        <v>2</v>
      </c>
      <c r="BM151" s="5">
        <v>0</v>
      </c>
      <c r="BN151" s="5">
        <v>0</v>
      </c>
      <c r="BO151" s="5">
        <v>0</v>
      </c>
    </row>
    <row r="152" spans="1:67" ht="11.1" customHeight="1">
      <c r="A152" s="9"/>
      <c r="B152" s="16"/>
      <c r="C152" s="21"/>
      <c r="D152" s="9"/>
      <c r="E152" s="16"/>
      <c r="F152" s="21"/>
      <c r="G152" s="9"/>
      <c r="H152" s="16"/>
      <c r="I152" s="21"/>
      <c r="J152" s="9"/>
      <c r="K152" s="16"/>
      <c r="L152" s="21"/>
      <c r="M152" s="9"/>
      <c r="N152" s="16"/>
      <c r="O152" s="21"/>
      <c r="P152" s="9"/>
      <c r="Q152" s="16"/>
      <c r="R152" s="21"/>
      <c r="S152" s="92"/>
      <c r="T152" s="99"/>
      <c r="U152" s="106"/>
      <c r="V152" s="99"/>
      <c r="W152" s="99"/>
      <c r="X152" s="106"/>
      <c r="Y152" s="99"/>
      <c r="Z152" s="99"/>
      <c r="AA152" s="106"/>
      <c r="AB152" s="99"/>
      <c r="AC152" s="99"/>
      <c r="AD152" s="99"/>
      <c r="AE152" s="99"/>
      <c r="AF152" s="99"/>
      <c r="AG152" s="99"/>
      <c r="AH152" s="99"/>
      <c r="AI152" s="99"/>
      <c r="AJ152" s="203"/>
      <c r="AK152" s="203"/>
      <c r="AL152" s="203"/>
      <c r="AM152" s="206"/>
      <c r="AN152" s="203"/>
      <c r="AO152" s="203"/>
      <c r="AP152" s="125"/>
      <c r="AQ152" s="133"/>
      <c r="AR152" s="133"/>
      <c r="AS152" s="151"/>
      <c r="AT152" s="60"/>
      <c r="AU152" s="66"/>
      <c r="AX152" s="5"/>
      <c r="AY152" s="171"/>
      <c r="BE152" s="178">
        <v>1.49</v>
      </c>
      <c r="BF152" s="4">
        <v>8598</v>
      </c>
      <c r="BG152" s="4">
        <v>1125</v>
      </c>
      <c r="BH152" s="4">
        <v>400</v>
      </c>
      <c r="BI152" s="4">
        <v>171</v>
      </c>
      <c r="BJ152" s="4">
        <v>45</v>
      </c>
      <c r="BK152" s="4">
        <v>16</v>
      </c>
      <c r="BL152" s="5">
        <v>2</v>
      </c>
      <c r="BM152" s="5">
        <v>1</v>
      </c>
      <c r="BN152" s="5">
        <v>0</v>
      </c>
      <c r="BO152" s="5">
        <v>0</v>
      </c>
    </row>
    <row r="153" spans="1:67" ht="11.1" customHeight="1">
      <c r="A153" s="8" t="s">
        <v>28</v>
      </c>
      <c r="B153" s="15"/>
      <c r="C153" s="20"/>
      <c r="D153" s="8" t="s">
        <v>60</v>
      </c>
      <c r="E153" s="15"/>
      <c r="F153" s="15"/>
      <c r="G153" s="20"/>
      <c r="H153" s="8" t="s">
        <v>52</v>
      </c>
      <c r="I153" s="15"/>
      <c r="J153" s="15"/>
      <c r="K153" s="20"/>
      <c r="L153" s="8" t="s">
        <v>61</v>
      </c>
      <c r="M153" s="15"/>
      <c r="N153" s="15"/>
      <c r="O153" s="20"/>
      <c r="P153" s="8" t="s">
        <v>62</v>
      </c>
      <c r="Q153" s="15"/>
      <c r="R153" s="15"/>
      <c r="S153" s="20"/>
      <c r="T153" s="8" t="s">
        <v>30</v>
      </c>
      <c r="U153" s="15"/>
      <c r="V153" s="15"/>
      <c r="W153" s="20"/>
      <c r="X153" s="8" t="s">
        <v>63</v>
      </c>
      <c r="Y153" s="15"/>
      <c r="Z153" s="15"/>
      <c r="AA153" s="20"/>
      <c r="AB153" s="8" t="s">
        <v>0</v>
      </c>
      <c r="AC153" s="15"/>
      <c r="AD153" s="15"/>
      <c r="AE153" s="20"/>
      <c r="AF153" s="8" t="s">
        <v>8</v>
      </c>
      <c r="AG153" s="15"/>
      <c r="AH153" s="15"/>
      <c r="AI153" s="15"/>
      <c r="AJ153" s="204"/>
      <c r="AK153" s="15"/>
      <c r="AL153" s="15"/>
      <c r="AM153" s="15"/>
      <c r="AN153" s="15"/>
      <c r="AO153" s="20"/>
      <c r="AP153" s="132" t="s">
        <v>54</v>
      </c>
      <c r="AQ153" s="132"/>
      <c r="AR153" s="132"/>
      <c r="AS153" s="150"/>
      <c r="AT153" s="59" t="str">
        <f>IF(AT149="","",AT151)</f>
        <v/>
      </c>
      <c r="AU153" s="65"/>
      <c r="AX153" s="6"/>
      <c r="AY153" s="171"/>
      <c r="BE153" s="178">
        <v>1.5</v>
      </c>
      <c r="BF153" s="4">
        <v>8706</v>
      </c>
      <c r="BG153" s="4">
        <v>1139</v>
      </c>
      <c r="BH153" s="4">
        <v>400</v>
      </c>
      <c r="BI153" s="4">
        <v>171</v>
      </c>
      <c r="BJ153" s="4">
        <v>45</v>
      </c>
      <c r="BK153" s="4">
        <v>16</v>
      </c>
      <c r="BL153" s="5">
        <v>2</v>
      </c>
      <c r="BM153" s="5">
        <v>1</v>
      </c>
      <c r="BN153" s="5">
        <v>0</v>
      </c>
      <c r="BO153" s="5">
        <v>0</v>
      </c>
    </row>
    <row r="154" spans="1:67" ht="11.1" customHeight="1">
      <c r="A154" s="9"/>
      <c r="B154" s="16"/>
      <c r="C154" s="21"/>
      <c r="D154" s="9"/>
      <c r="E154" s="16"/>
      <c r="F154" s="16"/>
      <c r="G154" s="21"/>
      <c r="H154" s="9"/>
      <c r="I154" s="16"/>
      <c r="J154" s="16"/>
      <c r="K154" s="21"/>
      <c r="L154" s="9"/>
      <c r="M154" s="16"/>
      <c r="N154" s="16"/>
      <c r="O154" s="21"/>
      <c r="P154" s="9"/>
      <c r="Q154" s="16"/>
      <c r="R154" s="16"/>
      <c r="S154" s="21"/>
      <c r="T154" s="9"/>
      <c r="U154" s="16"/>
      <c r="V154" s="16"/>
      <c r="W154" s="21"/>
      <c r="X154" s="9"/>
      <c r="Y154" s="16"/>
      <c r="Z154" s="16"/>
      <c r="AA154" s="21"/>
      <c r="AB154" s="9"/>
      <c r="AC154" s="16"/>
      <c r="AD154" s="16"/>
      <c r="AE154" s="21"/>
      <c r="AF154" s="9"/>
      <c r="AG154" s="16"/>
      <c r="AH154" s="16"/>
      <c r="AI154" s="16"/>
      <c r="AJ154" s="205"/>
      <c r="AK154" s="17"/>
      <c r="AL154" s="17"/>
      <c r="AM154" s="17"/>
      <c r="AN154" s="17"/>
      <c r="AO154" s="24"/>
      <c r="AP154" s="133"/>
      <c r="AQ154" s="133"/>
      <c r="AR154" s="133"/>
      <c r="AS154" s="151"/>
      <c r="AT154" s="213"/>
      <c r="AU154" s="214"/>
      <c r="AX154" s="6"/>
      <c r="AY154" s="171"/>
      <c r="BE154" s="178">
        <v>1.51</v>
      </c>
      <c r="BF154" s="4">
        <v>8814</v>
      </c>
      <c r="BG154" s="4">
        <v>1153</v>
      </c>
      <c r="BH154" s="4">
        <v>408</v>
      </c>
      <c r="BI154" s="4">
        <v>174</v>
      </c>
      <c r="BJ154" s="4">
        <v>45</v>
      </c>
      <c r="BK154" s="4">
        <v>16</v>
      </c>
      <c r="BL154" s="5">
        <v>2</v>
      </c>
      <c r="BM154" s="5">
        <v>1</v>
      </c>
      <c r="BN154" s="5">
        <v>0</v>
      </c>
      <c r="BO154" s="5">
        <v>0</v>
      </c>
    </row>
    <row r="155" spans="1:67" ht="11.1" customHeight="1">
      <c r="A155" s="180" t="s">
        <v>39</v>
      </c>
      <c r="B155" s="182"/>
      <c r="C155" s="184"/>
      <c r="D155" s="186">
        <v>1</v>
      </c>
      <c r="E155" s="187"/>
      <c r="F155" s="187"/>
      <c r="G155" s="188"/>
      <c r="H155" s="186">
        <v>0.9</v>
      </c>
      <c r="I155" s="187"/>
      <c r="J155" s="187"/>
      <c r="K155" s="188"/>
      <c r="L155" s="186">
        <v>0.8</v>
      </c>
      <c r="M155" s="187"/>
      <c r="N155" s="187"/>
      <c r="O155" s="188"/>
      <c r="P155" s="186">
        <v>0.7</v>
      </c>
      <c r="Q155" s="187"/>
      <c r="R155" s="187"/>
      <c r="S155" s="188"/>
      <c r="T155" s="191">
        <v>0.65</v>
      </c>
      <c r="U155" s="192"/>
      <c r="V155" s="192"/>
      <c r="W155" s="193"/>
      <c r="X155" s="186">
        <v>0.6</v>
      </c>
      <c r="Y155" s="187"/>
      <c r="Z155" s="187"/>
      <c r="AA155" s="188"/>
      <c r="AB155" s="191">
        <v>0.55000000000000004</v>
      </c>
      <c r="AC155" s="192"/>
      <c r="AD155" s="192"/>
      <c r="AE155" s="193"/>
      <c r="AF155" s="186">
        <v>0.5</v>
      </c>
      <c r="AG155" s="187"/>
      <c r="AH155" s="187"/>
      <c r="AI155" s="187"/>
      <c r="AJ155" s="8" t="s">
        <v>42</v>
      </c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20"/>
      <c r="AX155" s="6"/>
      <c r="AY155" s="171"/>
      <c r="BE155" s="178">
        <v>1.52</v>
      </c>
      <c r="BF155" s="4">
        <v>8923</v>
      </c>
      <c r="BG155" s="4">
        <v>1167</v>
      </c>
      <c r="BH155" s="4">
        <v>408</v>
      </c>
      <c r="BI155" s="4">
        <v>174</v>
      </c>
      <c r="BJ155" s="4">
        <v>45</v>
      </c>
      <c r="BK155" s="4">
        <v>16</v>
      </c>
      <c r="BL155" s="5">
        <v>2</v>
      </c>
      <c r="BM155" s="5">
        <v>1</v>
      </c>
      <c r="BN155" s="5">
        <v>0</v>
      </c>
      <c r="BO155" s="5">
        <v>0</v>
      </c>
    </row>
    <row r="156" spans="1:67" ht="11.1" customHeight="1">
      <c r="A156" s="181"/>
      <c r="B156" s="183"/>
      <c r="C156" s="185"/>
      <c r="D156" s="35"/>
      <c r="E156" s="76"/>
      <c r="F156" s="76"/>
      <c r="G156" s="189"/>
      <c r="H156" s="35"/>
      <c r="I156" s="76"/>
      <c r="J156" s="76"/>
      <c r="K156" s="189"/>
      <c r="L156" s="35"/>
      <c r="M156" s="76"/>
      <c r="N156" s="76"/>
      <c r="O156" s="189"/>
      <c r="P156" s="35"/>
      <c r="Q156" s="76"/>
      <c r="R156" s="76"/>
      <c r="S156" s="189"/>
      <c r="T156" s="94"/>
      <c r="U156" s="102"/>
      <c r="V156" s="102"/>
      <c r="W156" s="194"/>
      <c r="X156" s="35"/>
      <c r="Y156" s="76"/>
      <c r="Z156" s="76"/>
      <c r="AA156" s="189"/>
      <c r="AB156" s="94"/>
      <c r="AC156" s="102"/>
      <c r="AD156" s="102"/>
      <c r="AE156" s="194"/>
      <c r="AF156" s="35"/>
      <c r="AG156" s="76"/>
      <c r="AH156" s="76"/>
      <c r="AI156" s="76"/>
      <c r="AJ156" s="9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21"/>
      <c r="AX156" s="5"/>
      <c r="AY156" s="171"/>
      <c r="BE156" s="178">
        <v>1.53</v>
      </c>
      <c r="BF156" s="4">
        <v>9033</v>
      </c>
      <c r="BG156" s="4">
        <v>1181</v>
      </c>
      <c r="BH156" s="4">
        <v>416</v>
      </c>
      <c r="BI156" s="4">
        <v>178</v>
      </c>
      <c r="BJ156" s="4">
        <v>46</v>
      </c>
      <c r="BK156" s="4">
        <v>16</v>
      </c>
      <c r="BL156" s="5">
        <v>2</v>
      </c>
      <c r="BM156" s="5">
        <v>1</v>
      </c>
      <c r="BN156" s="5">
        <v>0</v>
      </c>
      <c r="BO156" s="5">
        <v>0</v>
      </c>
    </row>
    <row r="157" spans="1:67" ht="17.25" customHeight="1">
      <c r="AY157" s="217"/>
      <c r="BE157" s="178">
        <v>1.54</v>
      </c>
      <c r="BF157" s="4">
        <v>9143</v>
      </c>
      <c r="BG157" s="4">
        <v>1195</v>
      </c>
      <c r="BH157" s="4">
        <v>424</v>
      </c>
      <c r="BI157" s="4">
        <v>181</v>
      </c>
      <c r="BJ157" s="4">
        <v>47</v>
      </c>
      <c r="BK157" s="4">
        <v>17</v>
      </c>
      <c r="BL157" s="5">
        <v>2</v>
      </c>
      <c r="BM157" s="5">
        <v>1</v>
      </c>
      <c r="BN157" s="5">
        <v>0</v>
      </c>
      <c r="BO157" s="5">
        <v>0</v>
      </c>
    </row>
    <row r="158" spans="1:67" ht="17.25" customHeight="1">
      <c r="AY158" s="217"/>
      <c r="BE158" s="178">
        <v>1.55</v>
      </c>
      <c r="BF158" s="4">
        <v>9254</v>
      </c>
      <c r="BG158" s="4">
        <v>1209</v>
      </c>
      <c r="BH158" s="4">
        <v>424</v>
      </c>
      <c r="BI158" s="4">
        <v>181</v>
      </c>
      <c r="BJ158" s="4">
        <v>47</v>
      </c>
      <c r="BK158" s="4">
        <v>17</v>
      </c>
      <c r="BL158" s="5">
        <v>2</v>
      </c>
      <c r="BM158" s="5">
        <v>1</v>
      </c>
      <c r="BN158" s="5">
        <v>0</v>
      </c>
      <c r="BO158" s="5">
        <v>0</v>
      </c>
    </row>
    <row r="159" spans="1:67" ht="17.25" customHeight="1">
      <c r="AY159" s="217"/>
      <c r="BE159" s="178">
        <v>1.56</v>
      </c>
      <c r="BF159" s="4">
        <v>9366</v>
      </c>
      <c r="BG159" s="4">
        <v>1223</v>
      </c>
      <c r="BH159" s="4">
        <v>433</v>
      </c>
      <c r="BI159" s="4">
        <v>185</v>
      </c>
      <c r="BJ159" s="4">
        <v>48</v>
      </c>
      <c r="BK159" s="4">
        <v>17</v>
      </c>
      <c r="BL159" s="5">
        <v>2</v>
      </c>
      <c r="BM159" s="5">
        <v>1</v>
      </c>
      <c r="BN159" s="5">
        <v>0</v>
      </c>
      <c r="BO159" s="5">
        <v>0</v>
      </c>
    </row>
    <row r="160" spans="1:67" ht="17.25" customHeight="1">
      <c r="AY160" s="217"/>
      <c r="BE160" s="178">
        <v>1.5699999999999998</v>
      </c>
      <c r="BF160" s="4">
        <v>9478</v>
      </c>
      <c r="BG160" s="4">
        <v>1238</v>
      </c>
      <c r="BH160" s="4">
        <v>433</v>
      </c>
      <c r="BI160" s="4">
        <v>185</v>
      </c>
      <c r="BJ160" s="4">
        <v>48</v>
      </c>
      <c r="BK160" s="4">
        <v>17</v>
      </c>
      <c r="BL160" s="5">
        <v>2</v>
      </c>
      <c r="BM160" s="5">
        <v>1</v>
      </c>
      <c r="BN160" s="5">
        <v>0</v>
      </c>
      <c r="BO160" s="5">
        <v>0</v>
      </c>
    </row>
    <row r="161" spans="51:67" ht="17.25" customHeight="1">
      <c r="AY161" s="217"/>
      <c r="BE161" s="178">
        <v>1.58</v>
      </c>
      <c r="BF161" s="4">
        <v>9591</v>
      </c>
      <c r="BG161" s="4">
        <v>1252</v>
      </c>
      <c r="BH161" s="4">
        <v>441</v>
      </c>
      <c r="BI161" s="4">
        <v>188</v>
      </c>
      <c r="BJ161" s="4">
        <v>49</v>
      </c>
      <c r="BK161" s="4">
        <v>17</v>
      </c>
      <c r="BL161" s="5">
        <v>2</v>
      </c>
      <c r="BM161" s="5">
        <v>1</v>
      </c>
      <c r="BN161" s="5">
        <v>0</v>
      </c>
      <c r="BO161" s="5">
        <v>0</v>
      </c>
    </row>
    <row r="162" spans="51:67" ht="17.25" customHeight="1">
      <c r="AY162" s="217"/>
      <c r="BE162" s="178">
        <v>1.59</v>
      </c>
      <c r="BF162" s="4">
        <v>9705</v>
      </c>
      <c r="BG162" s="4">
        <v>1266</v>
      </c>
      <c r="BH162" s="4">
        <v>449</v>
      </c>
      <c r="BI162" s="4">
        <v>192</v>
      </c>
      <c r="BJ162" s="4">
        <v>50</v>
      </c>
      <c r="BK162" s="4">
        <v>18</v>
      </c>
      <c r="BL162" s="5">
        <v>2</v>
      </c>
      <c r="BM162" s="5">
        <v>1</v>
      </c>
      <c r="BN162" s="5">
        <v>0</v>
      </c>
      <c r="BO162" s="5">
        <v>0</v>
      </c>
    </row>
    <row r="163" spans="51:67" ht="17.25" customHeight="1">
      <c r="AY163" s="217"/>
      <c r="BE163" s="178">
        <v>1.6</v>
      </c>
      <c r="BF163" s="4">
        <v>9819</v>
      </c>
      <c r="BG163" s="4">
        <v>1281</v>
      </c>
      <c r="BH163" s="4">
        <v>449</v>
      </c>
      <c r="BI163" s="4">
        <v>192</v>
      </c>
      <c r="BJ163" s="4">
        <v>50</v>
      </c>
      <c r="BK163" s="4">
        <v>18</v>
      </c>
      <c r="BL163" s="5">
        <v>2</v>
      </c>
      <c r="BM163" s="5">
        <v>1</v>
      </c>
      <c r="BN163" s="5">
        <v>0</v>
      </c>
      <c r="BO163" s="5">
        <v>0</v>
      </c>
    </row>
    <row r="164" spans="51:67" ht="17.25" customHeight="1">
      <c r="AY164" s="217"/>
      <c r="BE164" s="178">
        <v>1.61</v>
      </c>
      <c r="BF164" s="177"/>
      <c r="BG164" s="177">
        <v>1296</v>
      </c>
      <c r="BH164" s="177">
        <v>458</v>
      </c>
      <c r="BI164" s="177">
        <v>195</v>
      </c>
      <c r="BJ164" s="177">
        <v>51</v>
      </c>
      <c r="BK164" s="177">
        <v>18</v>
      </c>
      <c r="BL164" s="5">
        <v>2</v>
      </c>
      <c r="BM164" s="5">
        <v>1</v>
      </c>
      <c r="BN164" s="5">
        <v>0</v>
      </c>
      <c r="BO164" s="5">
        <v>0</v>
      </c>
    </row>
    <row r="165" spans="51:67" ht="17.25" customHeight="1">
      <c r="AY165" s="217"/>
      <c r="BE165" s="178">
        <v>1.62</v>
      </c>
      <c r="BG165" s="4">
        <v>1310</v>
      </c>
      <c r="BH165" s="4">
        <v>458</v>
      </c>
      <c r="BI165" s="4">
        <v>195</v>
      </c>
      <c r="BJ165" s="4">
        <v>51</v>
      </c>
      <c r="BK165" s="4">
        <v>18</v>
      </c>
      <c r="BL165" s="5">
        <v>2</v>
      </c>
      <c r="BM165" s="5">
        <v>1</v>
      </c>
      <c r="BN165" s="5">
        <v>0</v>
      </c>
      <c r="BO165" s="5">
        <v>0</v>
      </c>
    </row>
    <row r="166" spans="51:67" ht="17.25" customHeight="1">
      <c r="AY166" s="217"/>
      <c r="BE166" s="178">
        <v>1.63</v>
      </c>
      <c r="BG166" s="4">
        <v>1325</v>
      </c>
      <c r="BH166" s="4">
        <v>466</v>
      </c>
      <c r="BI166" s="4">
        <v>199</v>
      </c>
      <c r="BJ166" s="4">
        <v>52</v>
      </c>
      <c r="BK166" s="4">
        <v>18</v>
      </c>
      <c r="BL166" s="5">
        <v>2</v>
      </c>
      <c r="BM166" s="5">
        <v>1</v>
      </c>
      <c r="BN166" s="5">
        <v>0</v>
      </c>
      <c r="BO166" s="5">
        <v>0</v>
      </c>
    </row>
    <row r="167" spans="51:67" ht="17.25" customHeight="1">
      <c r="AY167" s="217"/>
      <c r="BE167" s="178">
        <v>1.64</v>
      </c>
      <c r="BG167" s="4">
        <v>1340</v>
      </c>
      <c r="BH167" s="4">
        <v>475</v>
      </c>
      <c r="BI167" s="4">
        <v>202</v>
      </c>
      <c r="BJ167" s="4">
        <v>53</v>
      </c>
      <c r="BK167" s="4">
        <v>18</v>
      </c>
      <c r="BL167" s="5">
        <v>2</v>
      </c>
      <c r="BM167" s="5">
        <v>1</v>
      </c>
      <c r="BN167" s="5">
        <v>0</v>
      </c>
      <c r="BO167" s="5">
        <v>0</v>
      </c>
    </row>
    <row r="168" spans="51:67" ht="17.25" customHeight="1">
      <c r="AY168" s="217"/>
      <c r="BE168" s="178">
        <v>1.65</v>
      </c>
      <c r="BG168" s="4">
        <v>1355</v>
      </c>
      <c r="BH168" s="4">
        <v>475</v>
      </c>
      <c r="BI168" s="4">
        <v>202</v>
      </c>
      <c r="BJ168" s="4">
        <v>53</v>
      </c>
      <c r="BK168" s="4">
        <v>18</v>
      </c>
      <c r="BL168" s="5">
        <v>2</v>
      </c>
      <c r="BM168" s="5">
        <v>1</v>
      </c>
      <c r="BN168" s="5">
        <v>0</v>
      </c>
      <c r="BO168" s="5">
        <v>0</v>
      </c>
    </row>
    <row r="169" spans="51:67" ht="17.25" customHeight="1">
      <c r="AY169" s="217"/>
      <c r="BE169" s="178">
        <v>1.66</v>
      </c>
      <c r="BG169" s="4">
        <v>1370</v>
      </c>
      <c r="BH169" s="4">
        <v>484</v>
      </c>
      <c r="BI169" s="4">
        <v>206</v>
      </c>
      <c r="BJ169" s="4">
        <v>54</v>
      </c>
      <c r="BK169" s="4">
        <v>18</v>
      </c>
      <c r="BL169" s="5">
        <v>2</v>
      </c>
      <c r="BM169" s="5">
        <v>1</v>
      </c>
      <c r="BN169" s="5">
        <v>0</v>
      </c>
      <c r="BO169" s="5">
        <v>0</v>
      </c>
    </row>
    <row r="170" spans="51:67" ht="17.25" customHeight="1">
      <c r="AY170" s="217"/>
      <c r="BE170" s="178">
        <v>1.67</v>
      </c>
      <c r="BG170" s="4">
        <v>1385</v>
      </c>
      <c r="BH170" s="4">
        <v>484</v>
      </c>
      <c r="BI170" s="4">
        <v>206</v>
      </c>
      <c r="BJ170" s="4">
        <v>54</v>
      </c>
      <c r="BK170" s="4">
        <v>19</v>
      </c>
      <c r="BL170" s="5">
        <v>3</v>
      </c>
      <c r="BM170" s="5">
        <v>1</v>
      </c>
      <c r="BN170" s="5">
        <v>0</v>
      </c>
      <c r="BO170" s="5">
        <v>0</v>
      </c>
    </row>
    <row r="171" spans="51:67" ht="17.25" customHeight="1">
      <c r="AY171" s="217"/>
      <c r="BE171" s="178">
        <v>1.6800000000000002</v>
      </c>
      <c r="BG171" s="4">
        <v>1400</v>
      </c>
      <c r="BH171" s="4">
        <v>493</v>
      </c>
      <c r="BI171" s="4">
        <v>210</v>
      </c>
      <c r="BJ171" s="4">
        <v>55</v>
      </c>
      <c r="BK171" s="4">
        <v>19</v>
      </c>
      <c r="BL171" s="5">
        <v>3</v>
      </c>
      <c r="BM171" s="5">
        <v>1</v>
      </c>
      <c r="BN171" s="5">
        <v>0</v>
      </c>
      <c r="BO171" s="5">
        <v>0</v>
      </c>
    </row>
    <row r="172" spans="51:67" ht="17.25" customHeight="1">
      <c r="AY172" s="217"/>
      <c r="BE172" s="178">
        <v>1.69</v>
      </c>
      <c r="BG172" s="4">
        <v>1416</v>
      </c>
      <c r="BH172" s="4">
        <v>501</v>
      </c>
      <c r="BI172" s="4">
        <v>214</v>
      </c>
      <c r="BJ172" s="4">
        <v>56</v>
      </c>
      <c r="BK172" s="4">
        <v>19</v>
      </c>
      <c r="BL172" s="5">
        <v>3</v>
      </c>
      <c r="BM172" s="5">
        <v>1</v>
      </c>
      <c r="BN172" s="5">
        <v>0</v>
      </c>
      <c r="BO172" s="5">
        <v>0</v>
      </c>
    </row>
    <row r="173" spans="51:67" ht="17.25" customHeight="1">
      <c r="AY173" s="217"/>
      <c r="BE173" s="178">
        <v>1.7</v>
      </c>
      <c r="BG173" s="4">
        <v>1431</v>
      </c>
      <c r="BH173" s="4">
        <v>501</v>
      </c>
      <c r="BI173" s="4">
        <v>214</v>
      </c>
      <c r="BJ173" s="4">
        <v>56</v>
      </c>
      <c r="BK173" s="4">
        <v>19</v>
      </c>
      <c r="BL173" s="5">
        <v>3</v>
      </c>
      <c r="BM173" s="5">
        <v>1</v>
      </c>
      <c r="BN173" s="5">
        <v>0</v>
      </c>
      <c r="BO173" s="5">
        <v>0</v>
      </c>
    </row>
    <row r="174" spans="51:67" ht="17.25" customHeight="1">
      <c r="AY174" s="217"/>
      <c r="BE174" s="178">
        <v>1.71</v>
      </c>
      <c r="BG174" s="4">
        <v>1447</v>
      </c>
      <c r="BH174" s="4">
        <v>510</v>
      </c>
      <c r="BI174" s="4">
        <v>217</v>
      </c>
      <c r="BJ174" s="4">
        <v>57</v>
      </c>
      <c r="BK174" s="4">
        <v>20</v>
      </c>
      <c r="BL174" s="5">
        <v>3</v>
      </c>
      <c r="BM174" s="5">
        <v>1</v>
      </c>
      <c r="BN174" s="5">
        <v>0</v>
      </c>
      <c r="BO174" s="5">
        <v>0</v>
      </c>
    </row>
    <row r="175" spans="51:67" ht="17.25" customHeight="1">
      <c r="AY175" s="217"/>
      <c r="BE175" s="178">
        <v>1.72</v>
      </c>
      <c r="BG175" s="4">
        <v>1462</v>
      </c>
      <c r="BH175" s="4">
        <v>510</v>
      </c>
      <c r="BI175" s="4">
        <v>217</v>
      </c>
      <c r="BJ175" s="4">
        <v>57</v>
      </c>
      <c r="BK175" s="4">
        <v>20</v>
      </c>
      <c r="BL175" s="5">
        <v>3</v>
      </c>
      <c r="BM175" s="5">
        <v>1</v>
      </c>
      <c r="BN175" s="5">
        <v>0</v>
      </c>
      <c r="BO175" s="5">
        <v>0</v>
      </c>
    </row>
    <row r="176" spans="51:67" ht="17.25" customHeight="1">
      <c r="AY176" s="217"/>
      <c r="BE176" s="178">
        <v>1.73</v>
      </c>
      <c r="BG176" s="4">
        <v>1478</v>
      </c>
      <c r="BH176" s="4">
        <v>519</v>
      </c>
      <c r="BI176" s="4">
        <v>221</v>
      </c>
      <c r="BJ176" s="4">
        <v>58</v>
      </c>
      <c r="BK176" s="4">
        <v>20</v>
      </c>
      <c r="BL176" s="5">
        <v>3</v>
      </c>
      <c r="BM176" s="5">
        <v>1</v>
      </c>
      <c r="BN176" s="5">
        <v>0</v>
      </c>
      <c r="BO176" s="5">
        <v>0</v>
      </c>
    </row>
    <row r="177" spans="51:67" ht="17.25" customHeight="1">
      <c r="AY177" s="217"/>
      <c r="BE177" s="178">
        <v>1.74</v>
      </c>
      <c r="BG177" s="4">
        <v>1493</v>
      </c>
      <c r="BH177" s="4">
        <v>528</v>
      </c>
      <c r="BI177" s="4">
        <v>225</v>
      </c>
      <c r="BJ177" s="4">
        <v>59</v>
      </c>
      <c r="BK177" s="4">
        <v>20</v>
      </c>
      <c r="BL177" s="5">
        <v>3</v>
      </c>
      <c r="BM177" s="5">
        <v>1</v>
      </c>
      <c r="BN177" s="5">
        <v>0</v>
      </c>
      <c r="BO177" s="5">
        <v>0</v>
      </c>
    </row>
    <row r="178" spans="51:67" ht="17.25" customHeight="1">
      <c r="AY178" s="217"/>
      <c r="BE178" s="178">
        <v>1.75</v>
      </c>
      <c r="BG178" s="4">
        <v>1509</v>
      </c>
      <c r="BH178" s="4">
        <v>528</v>
      </c>
      <c r="BI178" s="4">
        <v>225</v>
      </c>
      <c r="BJ178" s="4">
        <v>59</v>
      </c>
      <c r="BK178" s="4">
        <v>20</v>
      </c>
      <c r="BL178" s="5">
        <v>3</v>
      </c>
      <c r="BM178" s="5">
        <v>1</v>
      </c>
      <c r="BN178" s="5">
        <v>0</v>
      </c>
      <c r="BO178" s="5">
        <v>0</v>
      </c>
    </row>
    <row r="179" spans="51:67" ht="17.25" customHeight="1">
      <c r="AY179" s="217"/>
      <c r="BE179" s="178">
        <v>1.76</v>
      </c>
      <c r="BG179" s="4">
        <v>1525</v>
      </c>
      <c r="BH179" s="4">
        <v>538</v>
      </c>
      <c r="BI179" s="4">
        <v>229</v>
      </c>
      <c r="BJ179" s="4">
        <v>59</v>
      </c>
      <c r="BK179" s="4">
        <v>21</v>
      </c>
      <c r="BL179" s="5">
        <v>3</v>
      </c>
      <c r="BM179" s="5">
        <v>1</v>
      </c>
      <c r="BN179" s="5">
        <v>0</v>
      </c>
      <c r="BO179" s="5">
        <v>0</v>
      </c>
    </row>
    <row r="180" spans="51:67" ht="17.25" customHeight="1">
      <c r="AY180" s="217"/>
      <c r="BE180" s="178">
        <v>1.77</v>
      </c>
      <c r="BG180" s="4">
        <v>1541</v>
      </c>
      <c r="BH180" s="4">
        <v>538</v>
      </c>
      <c r="BI180" s="4">
        <v>229</v>
      </c>
      <c r="BJ180" s="4">
        <v>59</v>
      </c>
      <c r="BK180" s="4">
        <v>21</v>
      </c>
      <c r="BL180" s="5">
        <v>3</v>
      </c>
      <c r="BM180" s="5">
        <v>1</v>
      </c>
      <c r="BN180" s="5">
        <v>0</v>
      </c>
      <c r="BO180" s="5">
        <v>0</v>
      </c>
    </row>
    <row r="181" spans="51:67" ht="17.25" customHeight="1">
      <c r="AY181" s="217"/>
      <c r="BE181" s="178">
        <v>1.78</v>
      </c>
      <c r="BG181" s="4">
        <v>1557</v>
      </c>
      <c r="BH181" s="4">
        <v>547</v>
      </c>
      <c r="BI181" s="4">
        <v>233</v>
      </c>
      <c r="BJ181" s="4">
        <v>60</v>
      </c>
      <c r="BK181" s="4">
        <v>21</v>
      </c>
      <c r="BL181" s="5">
        <v>3</v>
      </c>
      <c r="BM181" s="5">
        <v>1</v>
      </c>
      <c r="BN181" s="5">
        <v>0</v>
      </c>
      <c r="BO181" s="5">
        <v>0</v>
      </c>
    </row>
    <row r="182" spans="51:67" ht="17.25" customHeight="1">
      <c r="AY182" s="217"/>
      <c r="BE182" s="178">
        <v>1.79</v>
      </c>
      <c r="BG182" s="4">
        <v>1573</v>
      </c>
      <c r="BH182" s="4">
        <v>556</v>
      </c>
      <c r="BI182" s="4">
        <v>237</v>
      </c>
      <c r="BJ182" s="4">
        <v>61</v>
      </c>
      <c r="BK182" s="4">
        <v>22</v>
      </c>
      <c r="BL182" s="5">
        <v>3</v>
      </c>
      <c r="BM182" s="5">
        <v>1</v>
      </c>
      <c r="BN182" s="5">
        <v>0</v>
      </c>
      <c r="BO182" s="5">
        <v>0</v>
      </c>
    </row>
    <row r="183" spans="51:67" ht="17.25" customHeight="1">
      <c r="AY183" s="217"/>
      <c r="BE183" s="178">
        <v>1.8</v>
      </c>
      <c r="BG183" s="4">
        <v>1589</v>
      </c>
      <c r="BH183" s="4">
        <v>556</v>
      </c>
      <c r="BI183" s="4">
        <v>237</v>
      </c>
      <c r="BJ183" s="4">
        <v>61</v>
      </c>
      <c r="BK183" s="4">
        <v>22</v>
      </c>
      <c r="BL183" s="5">
        <v>3</v>
      </c>
      <c r="BM183" s="5">
        <v>1</v>
      </c>
      <c r="BN183" s="5">
        <v>0</v>
      </c>
      <c r="BO183" s="5">
        <v>0</v>
      </c>
    </row>
    <row r="184" spans="51:67" ht="17.25" customHeight="1">
      <c r="AY184" s="217"/>
      <c r="BE184" s="178">
        <v>1.81</v>
      </c>
      <c r="BG184" s="4">
        <v>1605</v>
      </c>
      <c r="BH184" s="4">
        <v>565</v>
      </c>
      <c r="BI184" s="4">
        <v>241</v>
      </c>
      <c r="BJ184" s="4">
        <v>63</v>
      </c>
      <c r="BK184" s="4">
        <v>22</v>
      </c>
      <c r="BL184" s="5">
        <v>3</v>
      </c>
      <c r="BM184" s="5">
        <v>1</v>
      </c>
      <c r="BN184" s="5">
        <v>0</v>
      </c>
      <c r="BO184" s="5">
        <v>0</v>
      </c>
    </row>
    <row r="185" spans="51:67" ht="17.25" customHeight="1">
      <c r="AY185" s="217"/>
      <c r="BE185" s="178">
        <v>1.8199999999999998</v>
      </c>
      <c r="BG185" s="4">
        <v>1622</v>
      </c>
      <c r="BH185" s="4">
        <v>565</v>
      </c>
      <c r="BI185" s="4">
        <v>241</v>
      </c>
      <c r="BJ185" s="4">
        <v>63</v>
      </c>
      <c r="BK185" s="4">
        <v>22</v>
      </c>
      <c r="BL185" s="5">
        <v>3</v>
      </c>
      <c r="BM185" s="5">
        <v>1</v>
      </c>
      <c r="BN185" s="5">
        <v>0</v>
      </c>
      <c r="BO185" s="5">
        <v>0</v>
      </c>
    </row>
    <row r="186" spans="51:67" ht="17.25" customHeight="1">
      <c r="AY186" s="217"/>
      <c r="BE186" s="178">
        <v>1.83</v>
      </c>
      <c r="BG186" s="4">
        <v>1638</v>
      </c>
      <c r="BH186" s="4">
        <v>575</v>
      </c>
      <c r="BI186" s="4">
        <v>245</v>
      </c>
      <c r="BJ186" s="4">
        <v>64</v>
      </c>
      <c r="BK186" s="4">
        <v>22</v>
      </c>
      <c r="BL186" s="5">
        <v>3</v>
      </c>
      <c r="BM186" s="5">
        <v>1</v>
      </c>
      <c r="BN186" s="5">
        <v>0</v>
      </c>
      <c r="BO186" s="5">
        <v>0</v>
      </c>
    </row>
    <row r="187" spans="51:67" ht="17.25" customHeight="1">
      <c r="AY187" s="217"/>
      <c r="BE187" s="178">
        <v>1.84</v>
      </c>
      <c r="BG187" s="4">
        <v>1654</v>
      </c>
      <c r="BH187" s="4">
        <v>584</v>
      </c>
      <c r="BI187" s="4">
        <v>249</v>
      </c>
      <c r="BJ187" s="4">
        <v>65</v>
      </c>
      <c r="BK187" s="4">
        <v>23</v>
      </c>
      <c r="BL187" s="5">
        <v>3</v>
      </c>
      <c r="BM187" s="5">
        <v>1</v>
      </c>
      <c r="BN187" s="5">
        <v>0</v>
      </c>
      <c r="BO187" s="5">
        <v>0</v>
      </c>
    </row>
    <row r="188" spans="51:67" ht="17.25" customHeight="1">
      <c r="AY188" s="217"/>
      <c r="BE188" s="178">
        <v>1.85</v>
      </c>
      <c r="BG188" s="4">
        <v>1671</v>
      </c>
      <c r="BH188" s="4">
        <v>584</v>
      </c>
      <c r="BI188" s="4">
        <v>249</v>
      </c>
      <c r="BJ188" s="4">
        <v>65</v>
      </c>
      <c r="BK188" s="4">
        <v>23</v>
      </c>
      <c r="BL188" s="5">
        <v>3</v>
      </c>
      <c r="BM188" s="5">
        <v>1</v>
      </c>
      <c r="BN188" s="5">
        <v>0</v>
      </c>
      <c r="BO188" s="5">
        <v>0</v>
      </c>
    </row>
    <row r="189" spans="51:67" ht="17.25" customHeight="1">
      <c r="AY189" s="217"/>
      <c r="BE189" s="178">
        <v>1.86</v>
      </c>
      <c r="BG189" s="4">
        <v>1687</v>
      </c>
      <c r="BH189" s="4">
        <v>594</v>
      </c>
      <c r="BI189" s="4">
        <v>253</v>
      </c>
      <c r="BJ189" s="4">
        <v>66</v>
      </c>
      <c r="BK189" s="4">
        <v>23</v>
      </c>
      <c r="BL189" s="5">
        <v>3</v>
      </c>
      <c r="BM189" s="5">
        <v>1</v>
      </c>
      <c r="BN189" s="5">
        <v>0</v>
      </c>
      <c r="BO189" s="5">
        <v>0</v>
      </c>
    </row>
    <row r="190" spans="51:67" ht="17.25" customHeight="1">
      <c r="AY190" s="217"/>
      <c r="BE190" s="178">
        <v>1.87</v>
      </c>
      <c r="BG190" s="4">
        <v>1704</v>
      </c>
      <c r="BH190" s="4">
        <v>594</v>
      </c>
      <c r="BI190" s="4">
        <v>253</v>
      </c>
      <c r="BJ190" s="4">
        <v>66</v>
      </c>
      <c r="BK190" s="4">
        <v>23</v>
      </c>
      <c r="BL190" s="5">
        <v>3</v>
      </c>
      <c r="BM190" s="5">
        <v>1</v>
      </c>
      <c r="BN190" s="5">
        <v>0</v>
      </c>
      <c r="BO190" s="5">
        <v>0</v>
      </c>
    </row>
    <row r="191" spans="51:67" ht="17.25" customHeight="1">
      <c r="AY191" s="217"/>
      <c r="BE191" s="178">
        <v>1.88</v>
      </c>
      <c r="BG191" s="4">
        <v>1721</v>
      </c>
      <c r="BH191" s="4">
        <v>604</v>
      </c>
      <c r="BI191" s="4">
        <v>257</v>
      </c>
      <c r="BJ191" s="4">
        <v>67</v>
      </c>
      <c r="BK191" s="4">
        <v>23</v>
      </c>
      <c r="BL191" s="5">
        <v>3</v>
      </c>
      <c r="BM191" s="5">
        <v>1</v>
      </c>
      <c r="BN191" s="5">
        <v>0</v>
      </c>
      <c r="BO191" s="5">
        <v>0</v>
      </c>
    </row>
    <row r="192" spans="51:67" ht="17.25" customHeight="1">
      <c r="AY192" s="217"/>
      <c r="BE192" s="178">
        <v>1.89</v>
      </c>
      <c r="BG192" s="4">
        <v>1738</v>
      </c>
      <c r="BH192" s="4">
        <v>613</v>
      </c>
      <c r="BI192" s="4">
        <v>261</v>
      </c>
      <c r="BJ192" s="4">
        <v>68</v>
      </c>
      <c r="BK192" s="4">
        <v>24</v>
      </c>
      <c r="BL192" s="5">
        <v>3</v>
      </c>
      <c r="BM192" s="5">
        <v>1</v>
      </c>
      <c r="BN192" s="5">
        <v>0</v>
      </c>
      <c r="BO192" s="5">
        <v>0</v>
      </c>
    </row>
    <row r="193" spans="51:67" ht="17.25" customHeight="1">
      <c r="AY193" s="217"/>
      <c r="BE193" s="178">
        <v>1.9</v>
      </c>
      <c r="BG193" s="4">
        <v>1755</v>
      </c>
      <c r="BH193" s="4">
        <v>613</v>
      </c>
      <c r="BI193" s="4">
        <v>261</v>
      </c>
      <c r="BJ193" s="4">
        <v>68</v>
      </c>
      <c r="BK193" s="4">
        <v>24</v>
      </c>
      <c r="BL193" s="5">
        <v>3</v>
      </c>
      <c r="BM193" s="5">
        <v>1</v>
      </c>
      <c r="BN193" s="5">
        <v>0</v>
      </c>
      <c r="BO193" s="5">
        <v>0</v>
      </c>
    </row>
    <row r="194" spans="51:67" ht="17.25" customHeight="1">
      <c r="AY194" s="217"/>
      <c r="BE194" s="178">
        <v>1.91</v>
      </c>
      <c r="BG194" s="4">
        <v>1772</v>
      </c>
      <c r="BH194" s="4">
        <v>623</v>
      </c>
      <c r="BI194" s="4">
        <v>265</v>
      </c>
      <c r="BJ194" s="4">
        <v>69</v>
      </c>
      <c r="BK194" s="4">
        <v>24</v>
      </c>
      <c r="BL194" s="5">
        <v>3</v>
      </c>
      <c r="BM194" s="5">
        <v>1</v>
      </c>
      <c r="BN194" s="5">
        <v>0</v>
      </c>
      <c r="BO194" s="5">
        <v>0</v>
      </c>
    </row>
    <row r="195" spans="51:67" ht="17.25" customHeight="1">
      <c r="AY195" s="217"/>
      <c r="BE195" s="178">
        <v>1.92</v>
      </c>
      <c r="BG195" s="4">
        <v>1789</v>
      </c>
      <c r="BH195" s="4">
        <v>623</v>
      </c>
      <c r="BI195" s="4">
        <v>265</v>
      </c>
      <c r="BJ195" s="4">
        <v>69</v>
      </c>
      <c r="BK195" s="4">
        <v>24</v>
      </c>
      <c r="BL195" s="5">
        <v>3</v>
      </c>
      <c r="BM195" s="5">
        <v>1</v>
      </c>
      <c r="BN195" s="5">
        <v>0</v>
      </c>
      <c r="BO195" s="5">
        <v>0</v>
      </c>
    </row>
    <row r="196" spans="51:67" ht="17.25" customHeight="1">
      <c r="AY196" s="217"/>
      <c r="BE196" s="178">
        <v>1.9300000000000002</v>
      </c>
      <c r="BG196" s="4">
        <v>1806</v>
      </c>
      <c r="BH196" s="4">
        <v>633</v>
      </c>
      <c r="BI196" s="4">
        <v>269</v>
      </c>
      <c r="BJ196" s="4">
        <v>70</v>
      </c>
      <c r="BK196" s="4">
        <v>24</v>
      </c>
      <c r="BL196" s="5">
        <v>3</v>
      </c>
      <c r="BM196" s="5">
        <v>1</v>
      </c>
      <c r="BN196" s="5">
        <v>0</v>
      </c>
      <c r="BO196" s="5">
        <v>0</v>
      </c>
    </row>
    <row r="197" spans="51:67" ht="17.25" customHeight="1">
      <c r="AY197" s="217"/>
      <c r="BE197" s="178">
        <v>1.94</v>
      </c>
      <c r="BG197" s="4">
        <v>1823</v>
      </c>
      <c r="BH197" s="4">
        <v>643</v>
      </c>
      <c r="BI197" s="4">
        <v>273</v>
      </c>
      <c r="BJ197" s="4">
        <v>71</v>
      </c>
      <c r="BK197" s="4">
        <v>25</v>
      </c>
      <c r="BL197" s="5">
        <v>3</v>
      </c>
      <c r="BM197" s="5">
        <v>1</v>
      </c>
      <c r="BN197" s="5">
        <v>0</v>
      </c>
      <c r="BO197" s="5">
        <v>0</v>
      </c>
    </row>
    <row r="198" spans="51:67" ht="17.25" customHeight="1">
      <c r="AY198" s="217"/>
      <c r="BE198" s="178">
        <v>1.95</v>
      </c>
      <c r="BG198" s="4">
        <v>1840</v>
      </c>
      <c r="BH198" s="4">
        <v>643</v>
      </c>
      <c r="BI198" s="4">
        <v>273</v>
      </c>
      <c r="BJ198" s="4">
        <v>71</v>
      </c>
      <c r="BK198" s="4">
        <v>25</v>
      </c>
      <c r="BL198" s="5">
        <v>3</v>
      </c>
      <c r="BM198" s="5">
        <v>1</v>
      </c>
      <c r="BN198" s="5">
        <v>0</v>
      </c>
      <c r="BO198" s="5">
        <v>0</v>
      </c>
    </row>
    <row r="199" spans="51:67" ht="17.25" customHeight="1">
      <c r="AY199" s="217"/>
      <c r="BE199" s="178">
        <v>1.96</v>
      </c>
      <c r="BG199" s="4">
        <v>1858</v>
      </c>
      <c r="BH199" s="4">
        <v>653</v>
      </c>
      <c r="BI199" s="4">
        <v>277</v>
      </c>
      <c r="BJ199" s="4">
        <v>72</v>
      </c>
      <c r="BK199" s="4">
        <v>25</v>
      </c>
      <c r="BL199" s="5">
        <v>3</v>
      </c>
      <c r="BM199" s="5">
        <v>1</v>
      </c>
      <c r="BN199" s="5">
        <v>0</v>
      </c>
      <c r="BO199" s="5">
        <v>0</v>
      </c>
    </row>
    <row r="200" spans="51:67" ht="17.25" customHeight="1">
      <c r="AY200" s="217"/>
      <c r="BE200" s="178">
        <v>1.97</v>
      </c>
      <c r="BG200" s="4">
        <v>1875</v>
      </c>
      <c r="BH200" s="4">
        <v>653</v>
      </c>
      <c r="BI200" s="4">
        <v>277</v>
      </c>
      <c r="BJ200" s="4">
        <v>72</v>
      </c>
      <c r="BK200" s="4">
        <v>25</v>
      </c>
      <c r="BL200" s="5">
        <v>3</v>
      </c>
      <c r="BM200" s="5">
        <v>1</v>
      </c>
      <c r="BN200" s="5">
        <v>0</v>
      </c>
      <c r="BO200" s="5">
        <v>0</v>
      </c>
    </row>
    <row r="201" spans="51:67" ht="17.25" customHeight="1">
      <c r="AY201" s="217"/>
      <c r="BE201" s="178">
        <v>1.98</v>
      </c>
      <c r="BG201" s="4">
        <v>1893</v>
      </c>
      <c r="BH201" s="4">
        <v>663</v>
      </c>
      <c r="BI201" s="4">
        <v>282</v>
      </c>
      <c r="BJ201" s="4">
        <v>73</v>
      </c>
      <c r="BK201" s="4">
        <v>26</v>
      </c>
      <c r="BL201" s="5">
        <v>3</v>
      </c>
      <c r="BM201" s="5">
        <v>1</v>
      </c>
      <c r="BN201" s="5">
        <v>0</v>
      </c>
      <c r="BO201" s="5">
        <v>0</v>
      </c>
    </row>
    <row r="202" spans="51:67" ht="17.25" customHeight="1">
      <c r="AY202" s="217"/>
      <c r="BE202" s="178">
        <v>1.99</v>
      </c>
      <c r="BG202" s="4">
        <v>1910</v>
      </c>
      <c r="BH202" s="4">
        <v>673</v>
      </c>
      <c r="BI202" s="4">
        <v>286</v>
      </c>
      <c r="BJ202" s="4">
        <v>74</v>
      </c>
      <c r="BK202" s="4">
        <v>26</v>
      </c>
      <c r="BL202" s="5">
        <v>3</v>
      </c>
      <c r="BM202" s="5">
        <v>1</v>
      </c>
      <c r="BN202" s="5">
        <v>0</v>
      </c>
      <c r="BO202" s="5">
        <v>0</v>
      </c>
    </row>
    <row r="203" spans="51:67" ht="17.25" customHeight="1">
      <c r="AY203" s="217"/>
      <c r="BE203" s="178">
        <v>2</v>
      </c>
      <c r="BG203" s="4">
        <v>1928</v>
      </c>
      <c r="BH203" s="4">
        <v>673</v>
      </c>
      <c r="BI203" s="4">
        <v>286</v>
      </c>
      <c r="BJ203" s="4">
        <v>74</v>
      </c>
      <c r="BK203" s="4">
        <v>26</v>
      </c>
      <c r="BL203" s="5">
        <v>4</v>
      </c>
      <c r="BM203" s="5">
        <v>1</v>
      </c>
      <c r="BN203" s="5">
        <v>0</v>
      </c>
      <c r="BO203" s="5">
        <v>0</v>
      </c>
    </row>
    <row r="204" spans="51:67" ht="17.25" customHeight="1">
      <c r="AY204" s="217"/>
      <c r="BE204" s="178">
        <v>2.0099999999999998</v>
      </c>
      <c r="BG204" s="4">
        <v>1946</v>
      </c>
      <c r="BH204" s="4">
        <v>683</v>
      </c>
      <c r="BI204" s="4">
        <v>290</v>
      </c>
      <c r="BJ204" s="4">
        <v>75</v>
      </c>
      <c r="BK204" s="4">
        <v>26</v>
      </c>
      <c r="BL204" s="5">
        <v>4</v>
      </c>
      <c r="BM204" s="5">
        <v>1</v>
      </c>
      <c r="BN204" s="5">
        <v>0</v>
      </c>
      <c r="BO204" s="5">
        <v>0</v>
      </c>
    </row>
    <row r="205" spans="51:67" ht="17.25" customHeight="1">
      <c r="AY205" s="217"/>
      <c r="BE205" s="178">
        <v>2.02</v>
      </c>
      <c r="BG205" s="4">
        <v>1964</v>
      </c>
      <c r="BH205" s="4">
        <v>683</v>
      </c>
      <c r="BI205" s="4">
        <v>290</v>
      </c>
      <c r="BJ205" s="4">
        <v>75</v>
      </c>
      <c r="BK205" s="4">
        <v>26</v>
      </c>
      <c r="BL205" s="5">
        <v>4</v>
      </c>
      <c r="BM205" s="5">
        <v>1</v>
      </c>
      <c r="BN205" s="5">
        <v>0</v>
      </c>
      <c r="BO205" s="5">
        <v>0</v>
      </c>
    </row>
    <row r="206" spans="51:67" ht="17.25" customHeight="1">
      <c r="AY206" s="217"/>
      <c r="BE206" s="178">
        <v>2.0299999999999998</v>
      </c>
      <c r="BG206" s="4">
        <v>1982</v>
      </c>
      <c r="BH206" s="4">
        <v>694</v>
      </c>
      <c r="BI206" s="4">
        <v>295</v>
      </c>
      <c r="BJ206" s="4">
        <v>76</v>
      </c>
      <c r="BK206" s="4">
        <v>27</v>
      </c>
      <c r="BL206" s="5">
        <v>4</v>
      </c>
      <c r="BM206" s="5">
        <v>1</v>
      </c>
      <c r="BN206" s="5">
        <v>0</v>
      </c>
      <c r="BO206" s="5">
        <v>0</v>
      </c>
    </row>
    <row r="207" spans="51:67" ht="17.25" customHeight="1">
      <c r="AY207" s="217"/>
      <c r="BE207" s="178">
        <v>2.04</v>
      </c>
      <c r="BG207" s="4">
        <v>1999</v>
      </c>
      <c r="BH207" s="4">
        <v>704</v>
      </c>
      <c r="BI207" s="4">
        <v>299</v>
      </c>
      <c r="BJ207" s="4">
        <v>77</v>
      </c>
      <c r="BK207" s="4">
        <v>27</v>
      </c>
      <c r="BL207" s="5">
        <v>4</v>
      </c>
      <c r="BM207" s="5">
        <v>1</v>
      </c>
      <c r="BN207" s="5">
        <v>0</v>
      </c>
      <c r="BO207" s="5">
        <v>0</v>
      </c>
    </row>
    <row r="208" spans="51:67" ht="17.25" customHeight="1">
      <c r="AY208" s="217"/>
      <c r="BE208" s="178">
        <v>2.0499999999999998</v>
      </c>
      <c r="BG208" s="4">
        <v>2018</v>
      </c>
      <c r="BH208" s="4">
        <v>704</v>
      </c>
      <c r="BI208" s="4">
        <v>299</v>
      </c>
      <c r="BJ208" s="4">
        <v>77</v>
      </c>
      <c r="BK208" s="4">
        <v>27</v>
      </c>
      <c r="BL208" s="5">
        <v>4</v>
      </c>
      <c r="BM208" s="5">
        <v>1</v>
      </c>
      <c r="BN208" s="5">
        <v>0</v>
      </c>
      <c r="BO208" s="5">
        <v>0</v>
      </c>
    </row>
    <row r="209" spans="51:67" ht="17.25" customHeight="1">
      <c r="AY209" s="217"/>
      <c r="BE209" s="178">
        <v>2.06</v>
      </c>
      <c r="BG209" s="4">
        <v>2036</v>
      </c>
      <c r="BH209" s="4">
        <v>714</v>
      </c>
      <c r="BI209" s="4">
        <v>303</v>
      </c>
      <c r="BJ209" s="4">
        <v>79</v>
      </c>
      <c r="BK209" s="4">
        <v>27</v>
      </c>
      <c r="BL209" s="5">
        <v>4</v>
      </c>
      <c r="BM209" s="5">
        <v>1</v>
      </c>
      <c r="BN209" s="5">
        <v>0</v>
      </c>
      <c r="BO209" s="5">
        <v>0</v>
      </c>
    </row>
    <row r="210" spans="51:67" ht="17.25" customHeight="1">
      <c r="AY210" s="217"/>
      <c r="BE210" s="178">
        <v>2.0699999999999998</v>
      </c>
      <c r="BG210" s="4">
        <v>2054</v>
      </c>
      <c r="BH210" s="4">
        <v>714</v>
      </c>
      <c r="BI210" s="4">
        <v>303</v>
      </c>
      <c r="BJ210" s="4">
        <v>79</v>
      </c>
      <c r="BK210" s="4">
        <v>27</v>
      </c>
      <c r="BL210" s="5">
        <v>4</v>
      </c>
      <c r="BM210" s="5">
        <v>1</v>
      </c>
      <c r="BN210" s="5">
        <v>0</v>
      </c>
      <c r="BO210" s="5">
        <v>0</v>
      </c>
    </row>
    <row r="211" spans="51:67" ht="17.25" customHeight="1">
      <c r="AY211" s="217"/>
      <c r="BE211" s="178">
        <v>2.08</v>
      </c>
      <c r="BG211" s="4">
        <v>2072</v>
      </c>
      <c r="BH211" s="4">
        <v>725</v>
      </c>
      <c r="BI211" s="4">
        <v>308</v>
      </c>
      <c r="BJ211" s="4">
        <v>80</v>
      </c>
      <c r="BK211" s="4">
        <v>28</v>
      </c>
      <c r="BL211" s="5">
        <v>4</v>
      </c>
      <c r="BM211" s="5">
        <v>1</v>
      </c>
      <c r="BN211" s="5">
        <v>0</v>
      </c>
      <c r="BO211" s="5">
        <v>0</v>
      </c>
    </row>
    <row r="212" spans="51:67" ht="17.25" customHeight="1">
      <c r="AY212" s="217"/>
      <c r="BE212" s="178">
        <v>2.09</v>
      </c>
      <c r="BG212" s="4">
        <v>2091</v>
      </c>
      <c r="BH212" s="4">
        <v>736</v>
      </c>
      <c r="BI212" s="4">
        <v>312</v>
      </c>
      <c r="BJ212" s="4">
        <v>81</v>
      </c>
      <c r="BK212" s="4">
        <v>28</v>
      </c>
      <c r="BL212" s="5">
        <v>4</v>
      </c>
      <c r="BM212" s="5">
        <v>1</v>
      </c>
      <c r="BN212" s="5">
        <v>0</v>
      </c>
      <c r="BO212" s="5">
        <v>0</v>
      </c>
    </row>
    <row r="213" spans="51:67" ht="17.25" customHeight="1">
      <c r="AY213" s="217"/>
      <c r="BE213" s="178">
        <v>2.1</v>
      </c>
      <c r="BG213" s="4">
        <v>2109</v>
      </c>
      <c r="BH213" s="4">
        <v>736</v>
      </c>
      <c r="BI213" s="4">
        <v>312</v>
      </c>
      <c r="BJ213" s="4">
        <v>81</v>
      </c>
      <c r="BK213" s="4">
        <v>28</v>
      </c>
      <c r="BL213" s="5">
        <v>4</v>
      </c>
      <c r="BM213" s="5">
        <v>1</v>
      </c>
      <c r="BN213" s="5">
        <v>0</v>
      </c>
      <c r="BO213" s="5">
        <v>0</v>
      </c>
    </row>
    <row r="214" spans="51:67" ht="17.25" customHeight="1">
      <c r="AY214" s="217"/>
      <c r="BE214" s="178">
        <v>2.11</v>
      </c>
      <c r="BG214" s="4">
        <v>2128</v>
      </c>
      <c r="BH214" s="4">
        <v>746</v>
      </c>
      <c r="BI214" s="4">
        <v>317</v>
      </c>
      <c r="BJ214" s="4">
        <v>82</v>
      </c>
      <c r="BK214" s="4">
        <v>29</v>
      </c>
      <c r="BL214" s="5">
        <v>4</v>
      </c>
      <c r="BM214" s="5">
        <v>1</v>
      </c>
      <c r="BN214" s="5">
        <v>0</v>
      </c>
      <c r="BO214" s="5">
        <v>0</v>
      </c>
    </row>
    <row r="215" spans="51:67" ht="17.25" customHeight="1">
      <c r="AY215" s="217"/>
      <c r="BE215" s="178">
        <v>2.12</v>
      </c>
      <c r="BG215" s="4">
        <v>2146</v>
      </c>
      <c r="BH215" s="4">
        <v>746</v>
      </c>
      <c r="BI215" s="4">
        <v>317</v>
      </c>
      <c r="BJ215" s="4">
        <v>82</v>
      </c>
      <c r="BK215" s="4">
        <v>29</v>
      </c>
      <c r="BL215" s="5">
        <v>4</v>
      </c>
      <c r="BM215" s="5">
        <v>1</v>
      </c>
      <c r="BN215" s="5">
        <v>0</v>
      </c>
      <c r="BO215" s="5">
        <v>0</v>
      </c>
    </row>
    <row r="216" spans="51:67" ht="17.25" customHeight="1">
      <c r="AY216" s="217"/>
      <c r="BE216" s="178">
        <v>2.13</v>
      </c>
      <c r="BG216" s="4">
        <v>2165</v>
      </c>
      <c r="BH216" s="4">
        <v>757</v>
      </c>
      <c r="BI216" s="4">
        <v>321</v>
      </c>
      <c r="BJ216" s="4">
        <v>83</v>
      </c>
      <c r="BK216" s="4">
        <v>29</v>
      </c>
      <c r="BL216" s="5">
        <v>4</v>
      </c>
      <c r="BM216" s="5">
        <v>1</v>
      </c>
      <c r="BN216" s="5">
        <v>0</v>
      </c>
      <c r="BO216" s="5">
        <v>0</v>
      </c>
    </row>
    <row r="217" spans="51:67" ht="17.25" customHeight="1">
      <c r="AY217" s="217"/>
      <c r="BE217" s="178">
        <v>2.14</v>
      </c>
      <c r="BG217" s="4">
        <v>2184</v>
      </c>
      <c r="BH217" s="4">
        <v>768</v>
      </c>
      <c r="BI217" s="4">
        <v>326</v>
      </c>
      <c r="BJ217" s="4">
        <v>84</v>
      </c>
      <c r="BK217" s="4">
        <v>29</v>
      </c>
      <c r="BL217" s="5">
        <v>4</v>
      </c>
      <c r="BM217" s="5">
        <v>1</v>
      </c>
      <c r="BN217" s="5">
        <v>0</v>
      </c>
      <c r="BO217" s="5">
        <v>0</v>
      </c>
    </row>
    <row r="218" spans="51:67" ht="17.25" customHeight="1">
      <c r="AY218" s="217"/>
      <c r="BE218" s="178">
        <v>2.15</v>
      </c>
      <c r="BG218" s="4">
        <v>2202</v>
      </c>
      <c r="BH218" s="4">
        <v>768</v>
      </c>
      <c r="BI218" s="4">
        <v>326</v>
      </c>
      <c r="BJ218" s="4">
        <v>84</v>
      </c>
      <c r="BK218" s="4">
        <v>29</v>
      </c>
      <c r="BL218" s="5">
        <v>4</v>
      </c>
      <c r="BM218" s="5">
        <v>1</v>
      </c>
      <c r="BN218" s="5">
        <v>0</v>
      </c>
      <c r="BO218" s="5">
        <v>0</v>
      </c>
    </row>
    <row r="219" spans="51:67" ht="17.25" customHeight="1">
      <c r="AY219" s="217"/>
      <c r="BE219" s="178">
        <v>2.16</v>
      </c>
      <c r="BG219" s="4">
        <v>2221</v>
      </c>
      <c r="BH219" s="4">
        <v>779</v>
      </c>
      <c r="BI219" s="4">
        <v>330</v>
      </c>
      <c r="BJ219" s="4">
        <v>85</v>
      </c>
      <c r="BK219" s="4">
        <v>30</v>
      </c>
      <c r="BL219" s="5">
        <v>4</v>
      </c>
      <c r="BM219" s="5">
        <v>1</v>
      </c>
      <c r="BN219" s="5">
        <v>0</v>
      </c>
      <c r="BO219" s="5">
        <v>0</v>
      </c>
    </row>
    <row r="220" spans="51:67" ht="17.25" customHeight="1">
      <c r="AY220" s="217"/>
      <c r="BE220" s="178">
        <v>2.17</v>
      </c>
      <c r="BG220" s="4">
        <v>2240</v>
      </c>
      <c r="BH220" s="4">
        <v>779</v>
      </c>
      <c r="BI220" s="4">
        <v>330</v>
      </c>
      <c r="BJ220" s="4">
        <v>85</v>
      </c>
      <c r="BK220" s="4">
        <v>30</v>
      </c>
      <c r="BL220" s="5">
        <v>4</v>
      </c>
      <c r="BM220" s="5">
        <v>1</v>
      </c>
      <c r="BN220" s="5">
        <v>0</v>
      </c>
      <c r="BO220" s="5">
        <v>0</v>
      </c>
    </row>
    <row r="221" spans="51:67" ht="17.25" customHeight="1">
      <c r="AY221" s="217"/>
      <c r="BE221" s="178">
        <v>2.1800000000000002</v>
      </c>
      <c r="BG221" s="4">
        <v>2259</v>
      </c>
      <c r="BH221" s="4">
        <v>790</v>
      </c>
      <c r="BI221" s="4">
        <v>335</v>
      </c>
      <c r="BJ221" s="4">
        <v>87</v>
      </c>
      <c r="BK221" s="4">
        <v>30</v>
      </c>
      <c r="BL221" s="5">
        <v>4</v>
      </c>
      <c r="BM221" s="5">
        <v>1</v>
      </c>
      <c r="BN221" s="5">
        <v>0</v>
      </c>
      <c r="BO221" s="5">
        <v>0</v>
      </c>
    </row>
    <row r="222" spans="51:67" ht="17.25" customHeight="1">
      <c r="AY222" s="217"/>
      <c r="BE222" s="178">
        <v>2.19</v>
      </c>
      <c r="BG222" s="4">
        <v>2279</v>
      </c>
      <c r="BH222" s="4">
        <v>801</v>
      </c>
      <c r="BI222" s="4">
        <v>340</v>
      </c>
      <c r="BJ222" s="4">
        <v>88</v>
      </c>
      <c r="BK222" s="4">
        <v>31</v>
      </c>
      <c r="BL222" s="5">
        <v>4</v>
      </c>
      <c r="BM222" s="5">
        <v>1</v>
      </c>
      <c r="BN222" s="5">
        <v>0</v>
      </c>
      <c r="BO222" s="5">
        <v>0</v>
      </c>
    </row>
    <row r="223" spans="51:67" ht="17.25" customHeight="1">
      <c r="AY223" s="217"/>
      <c r="BE223" s="178">
        <v>2.2000000000000002</v>
      </c>
      <c r="BG223" s="4">
        <v>2298</v>
      </c>
      <c r="BH223" s="4">
        <v>801</v>
      </c>
      <c r="BI223" s="4">
        <v>340</v>
      </c>
      <c r="BJ223" s="4">
        <v>88</v>
      </c>
      <c r="BK223" s="4">
        <v>31</v>
      </c>
      <c r="BL223" s="5">
        <v>4</v>
      </c>
      <c r="BM223" s="5">
        <v>1</v>
      </c>
      <c r="BN223" s="5">
        <v>0</v>
      </c>
      <c r="BO223" s="5">
        <v>0</v>
      </c>
    </row>
    <row r="224" spans="51:67" ht="17.25" customHeight="1">
      <c r="AY224" s="217"/>
      <c r="BE224" s="178">
        <v>2.21</v>
      </c>
      <c r="BG224" s="4">
        <v>2317</v>
      </c>
      <c r="BH224" s="4">
        <v>812</v>
      </c>
      <c r="BI224" s="4">
        <v>344</v>
      </c>
      <c r="BJ224" s="4">
        <v>89</v>
      </c>
      <c r="BK224" s="4">
        <v>31</v>
      </c>
      <c r="BL224" s="5">
        <v>4</v>
      </c>
      <c r="BM224" s="5">
        <v>1</v>
      </c>
      <c r="BN224" s="5">
        <v>0</v>
      </c>
      <c r="BO224" s="5">
        <v>0</v>
      </c>
    </row>
    <row r="225" spans="51:67" ht="17.25" customHeight="1">
      <c r="AY225" s="217"/>
      <c r="BE225" s="178">
        <v>2.2200000000000002</v>
      </c>
      <c r="BG225" s="4">
        <v>2336</v>
      </c>
      <c r="BH225" s="4">
        <v>812</v>
      </c>
      <c r="BI225" s="4">
        <v>344</v>
      </c>
      <c r="BJ225" s="4">
        <v>89</v>
      </c>
      <c r="BK225" s="4">
        <v>31</v>
      </c>
      <c r="BL225" s="5">
        <v>4</v>
      </c>
      <c r="BM225" s="5">
        <v>1</v>
      </c>
      <c r="BN225" s="5">
        <v>0</v>
      </c>
      <c r="BO225" s="5">
        <v>0</v>
      </c>
    </row>
    <row r="226" spans="51:67" ht="17.25" customHeight="1">
      <c r="AY226" s="217"/>
      <c r="BE226" s="178">
        <v>2.23</v>
      </c>
      <c r="BG226" s="4">
        <v>2356</v>
      </c>
      <c r="BH226" s="4">
        <v>823</v>
      </c>
      <c r="BI226" s="4">
        <v>349</v>
      </c>
      <c r="BJ226" s="4">
        <v>90</v>
      </c>
      <c r="BK226" s="4">
        <v>31</v>
      </c>
      <c r="BL226" s="5">
        <v>4</v>
      </c>
      <c r="BM226" s="5">
        <v>1</v>
      </c>
      <c r="BN226" s="5">
        <v>0</v>
      </c>
      <c r="BO226" s="5">
        <v>0</v>
      </c>
    </row>
    <row r="227" spans="51:67" ht="17.25" customHeight="1">
      <c r="AY227" s="217"/>
      <c r="BE227" s="178">
        <v>2.2400000000000002</v>
      </c>
      <c r="BG227" s="4">
        <v>2375</v>
      </c>
      <c r="BH227" s="4">
        <v>834</v>
      </c>
      <c r="BI227" s="4">
        <v>354</v>
      </c>
      <c r="BJ227" s="4">
        <v>91</v>
      </c>
      <c r="BK227" s="4">
        <v>32</v>
      </c>
      <c r="BL227" s="5">
        <v>4</v>
      </c>
      <c r="BM227" s="5">
        <v>1</v>
      </c>
      <c r="BN227" s="5">
        <v>0</v>
      </c>
      <c r="BO227" s="5">
        <v>0</v>
      </c>
    </row>
    <row r="228" spans="51:67" ht="17.25" customHeight="1">
      <c r="AY228" s="217"/>
      <c r="BE228" s="178">
        <v>2.25</v>
      </c>
      <c r="BG228" s="4">
        <v>2395</v>
      </c>
      <c r="BH228" s="4">
        <v>834</v>
      </c>
      <c r="BI228" s="4">
        <v>354</v>
      </c>
      <c r="BJ228" s="4">
        <v>91</v>
      </c>
      <c r="BK228" s="4">
        <v>32</v>
      </c>
      <c r="BL228" s="5">
        <v>4</v>
      </c>
      <c r="BM228" s="5">
        <v>1</v>
      </c>
      <c r="BN228" s="5">
        <v>0</v>
      </c>
      <c r="BO228" s="5">
        <v>0</v>
      </c>
    </row>
    <row r="229" spans="51:67" ht="17.25" customHeight="1">
      <c r="AY229" s="217"/>
      <c r="BE229" s="178">
        <v>2.2599999999999998</v>
      </c>
      <c r="BG229" s="4">
        <v>2415</v>
      </c>
      <c r="BH229" s="4">
        <v>845</v>
      </c>
      <c r="BI229" s="4">
        <v>358</v>
      </c>
      <c r="BJ229" s="4">
        <v>93</v>
      </c>
      <c r="BK229" s="4">
        <v>32</v>
      </c>
      <c r="BL229" s="5">
        <v>4</v>
      </c>
      <c r="BM229" s="5">
        <v>1</v>
      </c>
      <c r="BN229" s="5">
        <v>0</v>
      </c>
      <c r="BO229" s="5">
        <v>0</v>
      </c>
    </row>
    <row r="230" spans="51:67" ht="17.25" customHeight="1">
      <c r="AY230" s="217"/>
      <c r="BE230" s="178">
        <v>2.27</v>
      </c>
      <c r="BG230" s="4">
        <v>2434</v>
      </c>
      <c r="BH230" s="4">
        <v>845</v>
      </c>
      <c r="BI230" s="4">
        <v>358</v>
      </c>
      <c r="BJ230" s="4">
        <v>93</v>
      </c>
      <c r="BK230" s="4">
        <v>32</v>
      </c>
      <c r="BL230" s="5">
        <v>4</v>
      </c>
      <c r="BM230" s="5">
        <v>1</v>
      </c>
      <c r="BN230" s="5">
        <v>0</v>
      </c>
      <c r="BO230" s="5">
        <v>0</v>
      </c>
    </row>
    <row r="231" spans="51:67" ht="17.25" customHeight="1">
      <c r="AY231" s="217"/>
      <c r="BE231" s="178">
        <v>2.2799999999999998</v>
      </c>
      <c r="BG231" s="4">
        <v>2454</v>
      </c>
      <c r="BH231" s="4">
        <v>857</v>
      </c>
      <c r="BI231" s="4">
        <v>363</v>
      </c>
      <c r="BJ231" s="4">
        <v>94</v>
      </c>
      <c r="BK231" s="4">
        <v>33</v>
      </c>
      <c r="BL231" s="5">
        <v>4</v>
      </c>
      <c r="BM231" s="5">
        <v>1</v>
      </c>
      <c r="BN231" s="5">
        <v>0</v>
      </c>
      <c r="BO231" s="5">
        <v>0</v>
      </c>
    </row>
    <row r="232" spans="51:67" ht="17.25" customHeight="1">
      <c r="AY232" s="217"/>
      <c r="BE232" s="178">
        <v>2.29</v>
      </c>
      <c r="BG232" s="4">
        <v>2474</v>
      </c>
      <c r="BH232" s="4">
        <v>868</v>
      </c>
      <c r="BI232" s="4">
        <v>368</v>
      </c>
      <c r="BJ232" s="4">
        <v>95</v>
      </c>
      <c r="BK232" s="4">
        <v>33</v>
      </c>
      <c r="BL232" s="5">
        <v>4</v>
      </c>
      <c r="BM232" s="5">
        <v>1</v>
      </c>
      <c r="BN232" s="5">
        <v>0</v>
      </c>
      <c r="BO232" s="5">
        <v>0</v>
      </c>
    </row>
    <row r="233" spans="51:67" ht="17.25" customHeight="1">
      <c r="AY233" s="217"/>
      <c r="BE233" s="178">
        <v>2.2999999999999998</v>
      </c>
      <c r="BG233" s="4">
        <v>2494</v>
      </c>
      <c r="BH233" s="4">
        <v>868</v>
      </c>
      <c r="BI233" s="4">
        <v>368</v>
      </c>
      <c r="BJ233" s="4">
        <v>95</v>
      </c>
      <c r="BK233" s="4">
        <v>33</v>
      </c>
      <c r="BL233" s="5">
        <v>5</v>
      </c>
      <c r="BM233" s="5">
        <v>1</v>
      </c>
      <c r="BN233" s="5">
        <v>0</v>
      </c>
      <c r="BO233" s="5">
        <v>0</v>
      </c>
    </row>
    <row r="234" spans="51:67" ht="17.25" customHeight="1">
      <c r="AY234" s="217"/>
      <c r="BE234" s="178">
        <v>2.31</v>
      </c>
      <c r="BG234" s="4">
        <v>2514</v>
      </c>
      <c r="BH234" s="4">
        <v>830</v>
      </c>
      <c r="BI234" s="4">
        <v>373</v>
      </c>
      <c r="BJ234" s="4">
        <v>96</v>
      </c>
      <c r="BK234" s="4">
        <v>34</v>
      </c>
      <c r="BL234" s="5">
        <v>5</v>
      </c>
      <c r="BM234" s="5">
        <v>1</v>
      </c>
      <c r="BN234" s="5">
        <v>0</v>
      </c>
      <c r="BO234" s="5">
        <v>0</v>
      </c>
    </row>
    <row r="235" spans="51:67" ht="17.25" customHeight="1">
      <c r="AY235" s="217"/>
      <c r="BE235" s="178">
        <v>2.3199999999999998</v>
      </c>
      <c r="BG235" s="4">
        <v>2534</v>
      </c>
      <c r="BH235" s="4">
        <v>830</v>
      </c>
      <c r="BI235" s="4">
        <v>373</v>
      </c>
      <c r="BJ235" s="4">
        <v>96</v>
      </c>
      <c r="BK235" s="4">
        <v>34</v>
      </c>
      <c r="BL235" s="5">
        <v>5</v>
      </c>
      <c r="BM235" s="5">
        <v>1</v>
      </c>
      <c r="BN235" s="5">
        <v>0</v>
      </c>
      <c r="BO235" s="5">
        <v>0</v>
      </c>
    </row>
    <row r="236" spans="51:67" ht="17.25" customHeight="1">
      <c r="AY236" s="217"/>
      <c r="BE236" s="178">
        <v>2.33</v>
      </c>
      <c r="BG236" s="4">
        <v>2554</v>
      </c>
      <c r="BH236" s="4">
        <v>891</v>
      </c>
      <c r="BI236" s="4">
        <v>378</v>
      </c>
      <c r="BJ236" s="4">
        <v>98</v>
      </c>
      <c r="BK236" s="4">
        <v>34</v>
      </c>
      <c r="BL236" s="5">
        <v>5</v>
      </c>
      <c r="BM236" s="5">
        <v>1</v>
      </c>
      <c r="BN236" s="5">
        <v>0</v>
      </c>
      <c r="BO236" s="5">
        <v>0</v>
      </c>
    </row>
    <row r="237" spans="51:67" ht="17.25" customHeight="1">
      <c r="AY237" s="217"/>
      <c r="BE237" s="178">
        <v>2.34</v>
      </c>
      <c r="BG237" s="4">
        <v>2575</v>
      </c>
      <c r="BH237" s="4">
        <v>903</v>
      </c>
      <c r="BI237" s="4">
        <v>383</v>
      </c>
      <c r="BJ237" s="4">
        <v>99</v>
      </c>
      <c r="BK237" s="4">
        <v>34</v>
      </c>
      <c r="BL237" s="5">
        <v>5</v>
      </c>
      <c r="BM237" s="5">
        <v>1</v>
      </c>
      <c r="BN237" s="5">
        <v>0</v>
      </c>
      <c r="BO237" s="5">
        <v>0</v>
      </c>
    </row>
    <row r="238" spans="51:67" ht="17.25" customHeight="1">
      <c r="AY238" s="217"/>
      <c r="BE238" s="178">
        <v>2.35</v>
      </c>
      <c r="BG238" s="4">
        <v>2595</v>
      </c>
      <c r="BH238" s="4">
        <v>903</v>
      </c>
      <c r="BI238" s="4">
        <v>383</v>
      </c>
      <c r="BJ238" s="4">
        <v>99</v>
      </c>
      <c r="BK238" s="4">
        <v>34</v>
      </c>
      <c r="BL238" s="5">
        <v>5</v>
      </c>
      <c r="BM238" s="5">
        <v>1</v>
      </c>
      <c r="BN238" s="5">
        <v>0</v>
      </c>
      <c r="BO238" s="5">
        <v>0</v>
      </c>
    </row>
    <row r="239" spans="51:67" ht="17.25" customHeight="1">
      <c r="AY239" s="217"/>
      <c r="BE239" s="178">
        <v>2.36</v>
      </c>
      <c r="BG239" s="4">
        <v>2616</v>
      </c>
      <c r="BH239" s="4">
        <v>915</v>
      </c>
      <c r="BI239" s="4">
        <v>387</v>
      </c>
      <c r="BJ239" s="4">
        <v>100</v>
      </c>
      <c r="BK239" s="4">
        <v>35</v>
      </c>
      <c r="BL239" s="5">
        <v>5</v>
      </c>
      <c r="BM239" s="5">
        <v>1</v>
      </c>
      <c r="BN239" s="5">
        <v>0</v>
      </c>
      <c r="BO239" s="5">
        <v>0</v>
      </c>
    </row>
    <row r="240" spans="51:67" ht="17.25" customHeight="1">
      <c r="AY240" s="217"/>
      <c r="BE240" s="178">
        <v>2.37</v>
      </c>
      <c r="BG240" s="4">
        <v>2636</v>
      </c>
      <c r="BH240" s="4">
        <v>915</v>
      </c>
      <c r="BI240" s="4">
        <v>387</v>
      </c>
      <c r="BJ240" s="4">
        <v>100</v>
      </c>
      <c r="BK240" s="4">
        <v>35</v>
      </c>
      <c r="BL240" s="5">
        <v>5</v>
      </c>
      <c r="BM240" s="5">
        <v>1</v>
      </c>
      <c r="BN240" s="5">
        <v>0</v>
      </c>
      <c r="BO240" s="5">
        <v>0</v>
      </c>
    </row>
    <row r="241" spans="51:67" ht="17.25" customHeight="1">
      <c r="AY241" s="217"/>
      <c r="BE241" s="178">
        <v>2.38</v>
      </c>
      <c r="BG241" s="4">
        <v>2657</v>
      </c>
      <c r="BH241" s="4">
        <v>927</v>
      </c>
      <c r="BI241" s="4">
        <v>392</v>
      </c>
      <c r="BJ241" s="4">
        <v>101</v>
      </c>
      <c r="BK241" s="4">
        <v>35</v>
      </c>
      <c r="BL241" s="5">
        <v>5</v>
      </c>
      <c r="BM241" s="5">
        <v>1</v>
      </c>
      <c r="BN241" s="5">
        <v>0</v>
      </c>
      <c r="BO241" s="5">
        <v>0</v>
      </c>
    </row>
    <row r="242" spans="51:67" ht="17.25" customHeight="1">
      <c r="AY242" s="217"/>
      <c r="BE242" s="178">
        <v>2.39</v>
      </c>
      <c r="BG242" s="4">
        <v>2677</v>
      </c>
      <c r="BH242" s="4">
        <v>938</v>
      </c>
      <c r="BI242" s="4">
        <v>397</v>
      </c>
      <c r="BJ242" s="4">
        <v>103</v>
      </c>
      <c r="BK242" s="4">
        <v>36</v>
      </c>
      <c r="BL242" s="5">
        <v>5</v>
      </c>
      <c r="BM242" s="5">
        <v>1</v>
      </c>
      <c r="BN242" s="5">
        <v>0</v>
      </c>
      <c r="BO242" s="5">
        <v>0</v>
      </c>
    </row>
    <row r="243" spans="51:67" ht="17.25" customHeight="1">
      <c r="AY243" s="217"/>
      <c r="BE243" s="178">
        <v>2.4</v>
      </c>
      <c r="BG243" s="4">
        <v>2698</v>
      </c>
      <c r="BH243" s="4">
        <v>938</v>
      </c>
      <c r="BI243" s="4">
        <v>397</v>
      </c>
      <c r="BJ243" s="4">
        <v>103</v>
      </c>
      <c r="BK243" s="4">
        <v>36</v>
      </c>
      <c r="BL243" s="5">
        <v>5</v>
      </c>
      <c r="BM243" s="5">
        <v>1</v>
      </c>
      <c r="BN243" s="5">
        <v>0</v>
      </c>
      <c r="BO243" s="5">
        <v>0</v>
      </c>
    </row>
    <row r="244" spans="51:67" ht="17.25" customHeight="1">
      <c r="AY244" s="217"/>
      <c r="BE244" s="178">
        <v>2.41</v>
      </c>
      <c r="BG244" s="4">
        <v>2719</v>
      </c>
      <c r="BH244" s="4">
        <v>950</v>
      </c>
      <c r="BI244" s="4">
        <v>402</v>
      </c>
      <c r="BJ244" s="4">
        <v>104</v>
      </c>
      <c r="BK244" s="4">
        <v>36</v>
      </c>
      <c r="BL244" s="5">
        <v>5</v>
      </c>
      <c r="BM244" s="5">
        <v>1</v>
      </c>
      <c r="BN244" s="5">
        <v>0</v>
      </c>
      <c r="BO244" s="5">
        <v>0</v>
      </c>
    </row>
    <row r="245" spans="51:67" ht="17.25" customHeight="1">
      <c r="AY245" s="217"/>
      <c r="BE245" s="178">
        <v>2.42</v>
      </c>
      <c r="BG245" s="4">
        <v>2740</v>
      </c>
      <c r="BH245" s="4">
        <v>950</v>
      </c>
      <c r="BI245" s="4">
        <v>402</v>
      </c>
      <c r="BJ245" s="4">
        <v>104</v>
      </c>
      <c r="BK245" s="4">
        <v>36</v>
      </c>
      <c r="BL245" s="5">
        <v>5</v>
      </c>
      <c r="BM245" s="5">
        <v>1</v>
      </c>
      <c r="BN245" s="5">
        <v>0</v>
      </c>
      <c r="BO245" s="5">
        <v>0</v>
      </c>
    </row>
    <row r="246" spans="51:67" ht="17.25" customHeight="1">
      <c r="AY246" s="217"/>
      <c r="BE246" s="178">
        <v>2.4300000000000002</v>
      </c>
      <c r="BG246" s="4">
        <v>2761</v>
      </c>
      <c r="BH246" s="4">
        <v>962</v>
      </c>
      <c r="BI246" s="4">
        <v>407</v>
      </c>
      <c r="BJ246" s="4">
        <v>105</v>
      </c>
      <c r="BK246" s="4">
        <v>37</v>
      </c>
      <c r="BL246" s="5">
        <v>5</v>
      </c>
      <c r="BM246" s="5">
        <v>1</v>
      </c>
      <c r="BN246" s="5">
        <v>0</v>
      </c>
      <c r="BO246" s="5">
        <v>0</v>
      </c>
    </row>
    <row r="247" spans="51:67" ht="17.25" customHeight="1">
      <c r="AY247" s="217"/>
      <c r="BE247" s="178">
        <v>2.44</v>
      </c>
      <c r="BG247" s="4">
        <v>2782</v>
      </c>
      <c r="BH247" s="4">
        <v>974</v>
      </c>
      <c r="BI247" s="4">
        <v>412</v>
      </c>
      <c r="BJ247" s="4">
        <v>106</v>
      </c>
      <c r="BK247" s="4">
        <v>37</v>
      </c>
      <c r="BL247" s="5">
        <v>5</v>
      </c>
      <c r="BM247" s="5">
        <v>1</v>
      </c>
      <c r="BN247" s="5">
        <v>0</v>
      </c>
      <c r="BO247" s="5">
        <v>0</v>
      </c>
    </row>
    <row r="248" spans="51:67" ht="17.25" customHeight="1">
      <c r="AY248" s="217"/>
      <c r="BE248" s="178">
        <v>2.4500000000000002</v>
      </c>
      <c r="BG248" s="4">
        <v>2803</v>
      </c>
      <c r="BH248" s="4">
        <v>974</v>
      </c>
      <c r="BI248" s="4">
        <v>412</v>
      </c>
      <c r="BJ248" s="4">
        <v>106</v>
      </c>
      <c r="BK248" s="4">
        <v>37</v>
      </c>
      <c r="BL248" s="5">
        <v>5</v>
      </c>
      <c r="BM248" s="5">
        <v>1</v>
      </c>
      <c r="BN248" s="5">
        <v>0</v>
      </c>
      <c r="BO248" s="5">
        <v>0</v>
      </c>
    </row>
    <row r="249" spans="51:67" ht="17.25" customHeight="1">
      <c r="AY249" s="217"/>
      <c r="BE249" s="178">
        <v>2.46</v>
      </c>
      <c r="BG249" s="4">
        <v>2824</v>
      </c>
      <c r="BH249" s="4">
        <v>987</v>
      </c>
      <c r="BI249" s="4">
        <v>418</v>
      </c>
      <c r="BJ249" s="4">
        <v>108</v>
      </c>
      <c r="BK249" s="4">
        <v>37</v>
      </c>
      <c r="BL249" s="5">
        <v>5</v>
      </c>
      <c r="BM249" s="5">
        <v>1</v>
      </c>
      <c r="BN249" s="5">
        <v>0</v>
      </c>
      <c r="BO249" s="5">
        <v>0</v>
      </c>
    </row>
    <row r="250" spans="51:67" ht="17.25" customHeight="1">
      <c r="AY250" s="217"/>
      <c r="BE250" s="178">
        <v>2.4700000000000002</v>
      </c>
      <c r="BG250" s="4">
        <v>2845</v>
      </c>
      <c r="BH250" s="4">
        <v>987</v>
      </c>
      <c r="BI250" s="4">
        <v>418</v>
      </c>
      <c r="BJ250" s="4">
        <v>108</v>
      </c>
      <c r="BK250" s="4">
        <v>37</v>
      </c>
      <c r="BL250" s="5">
        <v>5</v>
      </c>
      <c r="BM250" s="5">
        <v>1</v>
      </c>
      <c r="BN250" s="5">
        <v>0</v>
      </c>
      <c r="BO250" s="5">
        <v>0</v>
      </c>
    </row>
    <row r="251" spans="51:67" ht="17.25" customHeight="1">
      <c r="AY251" s="217"/>
      <c r="BE251" s="178">
        <v>2.48</v>
      </c>
      <c r="BG251" s="4">
        <v>2867</v>
      </c>
      <c r="BH251" s="4">
        <v>999</v>
      </c>
      <c r="BI251" s="4">
        <v>423</v>
      </c>
      <c r="BJ251" s="4">
        <v>109</v>
      </c>
      <c r="BK251" s="4">
        <v>38</v>
      </c>
      <c r="BL251" s="5">
        <v>5</v>
      </c>
      <c r="BM251" s="5">
        <v>1</v>
      </c>
      <c r="BN251" s="5">
        <v>0</v>
      </c>
      <c r="BO251" s="5">
        <v>0</v>
      </c>
    </row>
    <row r="252" spans="51:67" ht="17.25" customHeight="1">
      <c r="AY252" s="217"/>
      <c r="BE252" s="178">
        <v>2.4900000000000002</v>
      </c>
      <c r="BG252" s="4">
        <v>2888</v>
      </c>
      <c r="BH252" s="4">
        <v>1011</v>
      </c>
      <c r="BI252" s="4">
        <v>428</v>
      </c>
      <c r="BJ252" s="4">
        <v>110</v>
      </c>
      <c r="BK252" s="4">
        <v>38</v>
      </c>
      <c r="BL252" s="5">
        <v>5</v>
      </c>
      <c r="BM252" s="5">
        <v>1</v>
      </c>
      <c r="BN252" s="5">
        <v>0</v>
      </c>
      <c r="BO252" s="5">
        <v>0</v>
      </c>
    </row>
    <row r="253" spans="51:67" ht="17.25" customHeight="1">
      <c r="AY253" s="217"/>
      <c r="BE253" s="178">
        <v>2.5</v>
      </c>
      <c r="BG253" s="4">
        <v>2910</v>
      </c>
      <c r="BH253" s="4">
        <v>1011</v>
      </c>
      <c r="BI253" s="4">
        <v>428</v>
      </c>
      <c r="BJ253" s="4">
        <v>110</v>
      </c>
      <c r="BK253" s="4">
        <v>38</v>
      </c>
      <c r="BL253" s="5">
        <v>5</v>
      </c>
      <c r="BM253" s="5">
        <v>1</v>
      </c>
      <c r="BN253" s="5">
        <v>0</v>
      </c>
      <c r="BO253" s="5">
        <v>0</v>
      </c>
    </row>
    <row r="254" spans="51:67" ht="17.25" customHeight="1">
      <c r="AY254" s="217"/>
      <c r="BE254" s="178">
        <v>2.5099999999999998</v>
      </c>
      <c r="BG254" s="4">
        <v>2931</v>
      </c>
      <c r="BH254" s="4">
        <v>1024</v>
      </c>
      <c r="BI254" s="4">
        <v>433</v>
      </c>
      <c r="BJ254" s="4">
        <v>112</v>
      </c>
      <c r="BK254" s="4">
        <v>39</v>
      </c>
      <c r="BL254" s="5">
        <v>5</v>
      </c>
      <c r="BM254" s="5">
        <v>1</v>
      </c>
      <c r="BN254" s="5">
        <v>0</v>
      </c>
      <c r="BO254" s="5">
        <v>0</v>
      </c>
    </row>
    <row r="255" spans="51:67" ht="17.25" customHeight="1">
      <c r="AY255" s="217"/>
      <c r="BE255" s="178">
        <v>2.52</v>
      </c>
      <c r="BG255" s="4">
        <v>2953</v>
      </c>
      <c r="BH255" s="4">
        <v>1024</v>
      </c>
      <c r="BI255" s="4">
        <v>433</v>
      </c>
      <c r="BJ255" s="4">
        <v>112</v>
      </c>
      <c r="BK255" s="4">
        <v>39</v>
      </c>
      <c r="BL255" s="5">
        <v>5</v>
      </c>
      <c r="BM255" s="5">
        <v>1</v>
      </c>
      <c r="BN255" s="5">
        <v>0</v>
      </c>
      <c r="BO255" s="5">
        <v>0</v>
      </c>
    </row>
    <row r="256" spans="51:67" ht="17.25" customHeight="1">
      <c r="AY256" s="217"/>
      <c r="BE256" s="178">
        <v>2.5299999999999998</v>
      </c>
      <c r="BG256" s="4">
        <v>2975</v>
      </c>
      <c r="BH256" s="4">
        <v>1036</v>
      </c>
      <c r="BI256" s="4">
        <v>438</v>
      </c>
      <c r="BJ256" s="4">
        <v>113</v>
      </c>
      <c r="BK256" s="4">
        <v>39</v>
      </c>
      <c r="BL256" s="5">
        <v>5</v>
      </c>
      <c r="BM256" s="5">
        <v>1</v>
      </c>
      <c r="BN256" s="5">
        <v>0</v>
      </c>
      <c r="BO256" s="5">
        <v>0</v>
      </c>
    </row>
    <row r="257" spans="51:67" ht="17.25" customHeight="1">
      <c r="AY257" s="217"/>
      <c r="BE257" s="178">
        <v>2.54</v>
      </c>
      <c r="BG257" s="4">
        <v>2996</v>
      </c>
      <c r="BH257" s="4">
        <v>1048</v>
      </c>
      <c r="BI257" s="4">
        <v>444</v>
      </c>
      <c r="BJ257" s="4">
        <v>114</v>
      </c>
      <c r="BK257" s="4">
        <v>40</v>
      </c>
      <c r="BL257" s="5">
        <v>5</v>
      </c>
      <c r="BM257" s="5">
        <v>1</v>
      </c>
      <c r="BN257" s="5">
        <v>0</v>
      </c>
      <c r="BO257" s="5">
        <v>0</v>
      </c>
    </row>
    <row r="258" spans="51:67" ht="17.25" customHeight="1">
      <c r="AY258" s="217"/>
      <c r="BE258" s="178">
        <v>2.5499999999999998</v>
      </c>
      <c r="BG258" s="4">
        <v>3018</v>
      </c>
      <c r="BH258" s="4">
        <v>1048</v>
      </c>
      <c r="BI258" s="4">
        <v>444</v>
      </c>
      <c r="BJ258" s="4">
        <v>114</v>
      </c>
      <c r="BK258" s="4">
        <v>40</v>
      </c>
      <c r="BL258" s="5">
        <v>5</v>
      </c>
      <c r="BM258" s="5">
        <v>1</v>
      </c>
      <c r="BN258" s="5">
        <v>0</v>
      </c>
      <c r="BO258" s="5">
        <v>0</v>
      </c>
    </row>
    <row r="259" spans="51:67" ht="17.25" customHeight="1">
      <c r="AY259" s="217"/>
      <c r="BE259" s="178">
        <v>2.56</v>
      </c>
      <c r="BG259" s="4">
        <v>3040</v>
      </c>
      <c r="BH259" s="4">
        <v>1061</v>
      </c>
      <c r="BI259" s="4">
        <v>449</v>
      </c>
      <c r="BJ259" s="4">
        <v>116</v>
      </c>
      <c r="BK259" s="4">
        <v>40</v>
      </c>
      <c r="BL259" s="5">
        <v>6</v>
      </c>
      <c r="BM259" s="5">
        <v>1</v>
      </c>
      <c r="BN259" s="5">
        <v>0</v>
      </c>
      <c r="BO259" s="5">
        <v>0</v>
      </c>
    </row>
    <row r="260" spans="51:67" ht="17.25" customHeight="1">
      <c r="AY260" s="217"/>
      <c r="BE260" s="178">
        <v>2.57</v>
      </c>
      <c r="BG260" s="4">
        <v>3062</v>
      </c>
      <c r="BH260" s="4">
        <v>1061</v>
      </c>
      <c r="BI260" s="4">
        <v>449</v>
      </c>
      <c r="BJ260" s="4">
        <v>116</v>
      </c>
      <c r="BK260" s="4">
        <v>40</v>
      </c>
      <c r="BL260" s="5">
        <v>6</v>
      </c>
      <c r="BM260" s="5">
        <v>1</v>
      </c>
      <c r="BN260" s="5">
        <v>0</v>
      </c>
      <c r="BO260" s="5">
        <v>0</v>
      </c>
    </row>
    <row r="261" spans="51:67" ht="17.25" customHeight="1">
      <c r="AY261" s="217"/>
      <c r="BE261" s="178">
        <v>2.58</v>
      </c>
      <c r="BG261" s="4">
        <v>3084</v>
      </c>
      <c r="BH261" s="4">
        <v>1074</v>
      </c>
      <c r="BI261" s="4">
        <v>454</v>
      </c>
      <c r="BJ261" s="4">
        <v>117</v>
      </c>
      <c r="BK261" s="4">
        <v>41</v>
      </c>
      <c r="BL261" s="5">
        <v>6</v>
      </c>
      <c r="BM261" s="5">
        <v>1</v>
      </c>
      <c r="BN261" s="5">
        <v>0</v>
      </c>
      <c r="BO261" s="5">
        <v>0</v>
      </c>
    </row>
    <row r="262" spans="51:67" ht="17.25" customHeight="1">
      <c r="AY262" s="217"/>
      <c r="BE262" s="178">
        <v>2.59</v>
      </c>
      <c r="BG262" s="4">
        <v>3106</v>
      </c>
      <c r="BH262" s="4">
        <v>1086</v>
      </c>
      <c r="BI262" s="4">
        <v>459</v>
      </c>
      <c r="BJ262" s="4">
        <v>118</v>
      </c>
      <c r="BK262" s="4">
        <v>41</v>
      </c>
      <c r="BL262" s="5">
        <v>6</v>
      </c>
      <c r="BM262" s="5">
        <v>1</v>
      </c>
      <c r="BN262" s="5">
        <v>0</v>
      </c>
      <c r="BO262" s="5">
        <v>0</v>
      </c>
    </row>
    <row r="263" spans="51:67" ht="17.25" customHeight="1">
      <c r="AY263" s="217"/>
      <c r="BE263" s="178">
        <v>2.6</v>
      </c>
      <c r="BG263" s="4">
        <v>3129</v>
      </c>
      <c r="BH263" s="4">
        <v>1086</v>
      </c>
      <c r="BI263" s="4">
        <v>459</v>
      </c>
      <c r="BJ263" s="4">
        <v>118</v>
      </c>
      <c r="BK263" s="4">
        <v>41</v>
      </c>
      <c r="BL263" s="5">
        <v>6</v>
      </c>
      <c r="BM263" s="5">
        <v>1</v>
      </c>
      <c r="BN263" s="5">
        <v>0</v>
      </c>
      <c r="BO263" s="5">
        <v>0</v>
      </c>
    </row>
    <row r="264" spans="51:67" ht="17.25" customHeight="1">
      <c r="AY264" s="217"/>
      <c r="BE264" s="178">
        <v>2.61</v>
      </c>
      <c r="BG264" s="4">
        <v>3151</v>
      </c>
      <c r="BH264" s="4">
        <v>1099</v>
      </c>
      <c r="BI264" s="4">
        <v>465</v>
      </c>
      <c r="BJ264" s="4">
        <v>120</v>
      </c>
      <c r="BK264" s="4">
        <v>42</v>
      </c>
      <c r="BL264" s="5">
        <v>6</v>
      </c>
      <c r="BM264" s="5">
        <v>1</v>
      </c>
      <c r="BN264" s="5">
        <v>0</v>
      </c>
      <c r="BO264" s="5">
        <v>0</v>
      </c>
    </row>
    <row r="265" spans="51:67" ht="17.25" customHeight="1">
      <c r="AY265" s="217"/>
      <c r="BE265" s="178">
        <v>2.62</v>
      </c>
      <c r="BG265" s="4">
        <v>3173</v>
      </c>
      <c r="BH265" s="4">
        <v>1099</v>
      </c>
      <c r="BI265" s="4">
        <v>465</v>
      </c>
      <c r="BJ265" s="4">
        <v>120</v>
      </c>
      <c r="BK265" s="4">
        <v>42</v>
      </c>
      <c r="BL265" s="5">
        <v>6</v>
      </c>
      <c r="BM265" s="5">
        <v>1</v>
      </c>
      <c r="BN265" s="5">
        <v>0</v>
      </c>
      <c r="BO265" s="5">
        <v>0</v>
      </c>
    </row>
    <row r="266" spans="51:67" ht="17.25" customHeight="1">
      <c r="AY266" s="217"/>
      <c r="BE266" s="178">
        <v>2.63</v>
      </c>
      <c r="BG266" s="4">
        <v>3196</v>
      </c>
      <c r="BH266" s="4">
        <v>1112</v>
      </c>
      <c r="BI266" s="4">
        <v>470</v>
      </c>
      <c r="BJ266" s="4">
        <v>121</v>
      </c>
      <c r="BK266" s="4">
        <v>42</v>
      </c>
      <c r="BL266" s="5">
        <v>6</v>
      </c>
      <c r="BM266" s="5">
        <v>1</v>
      </c>
      <c r="BN266" s="5">
        <v>0</v>
      </c>
      <c r="BO266" s="5">
        <v>0</v>
      </c>
    </row>
    <row r="267" spans="51:67" ht="17.25" customHeight="1">
      <c r="AY267" s="217"/>
      <c r="BE267" s="178">
        <v>2.64</v>
      </c>
      <c r="BG267" s="4">
        <v>3218</v>
      </c>
      <c r="BH267" s="4">
        <v>1125</v>
      </c>
      <c r="BI267" s="4">
        <v>476</v>
      </c>
      <c r="BJ267" s="4">
        <v>122</v>
      </c>
      <c r="BK267" s="4">
        <v>43</v>
      </c>
      <c r="BL267" s="5">
        <v>6</v>
      </c>
      <c r="BM267" s="5">
        <v>1</v>
      </c>
      <c r="BN267" s="5">
        <v>0</v>
      </c>
      <c r="BO267" s="5">
        <v>0</v>
      </c>
    </row>
    <row r="268" spans="51:67" ht="17.25" customHeight="1">
      <c r="AY268" s="217"/>
      <c r="BE268" s="178">
        <v>2.65</v>
      </c>
      <c r="BG268" s="4">
        <v>3241</v>
      </c>
      <c r="BH268" s="4">
        <v>1125</v>
      </c>
      <c r="BI268" s="4">
        <v>476</v>
      </c>
      <c r="BJ268" s="4">
        <v>122</v>
      </c>
      <c r="BK268" s="4">
        <v>43</v>
      </c>
      <c r="BL268" s="5">
        <v>6</v>
      </c>
      <c r="BM268" s="5">
        <v>1</v>
      </c>
      <c r="BN268" s="5">
        <v>0</v>
      </c>
      <c r="BO268" s="5">
        <v>0</v>
      </c>
    </row>
    <row r="269" spans="51:67" ht="17.25" customHeight="1">
      <c r="AY269" s="217"/>
      <c r="BE269" s="178">
        <v>2.66</v>
      </c>
      <c r="BG269" s="4">
        <v>3264</v>
      </c>
      <c r="BH269" s="4">
        <v>1138</v>
      </c>
      <c r="BI269" s="4">
        <v>481</v>
      </c>
      <c r="BJ269" s="4">
        <v>124</v>
      </c>
      <c r="BK269" s="4">
        <v>43</v>
      </c>
      <c r="BL269" s="5">
        <v>6</v>
      </c>
      <c r="BM269" s="5">
        <v>1</v>
      </c>
      <c r="BN269" s="5">
        <v>0</v>
      </c>
      <c r="BO269" s="5">
        <v>0</v>
      </c>
    </row>
    <row r="270" spans="51:67" ht="17.25" customHeight="1">
      <c r="AY270" s="217"/>
      <c r="BE270" s="178">
        <v>2.67</v>
      </c>
      <c r="BG270" s="4">
        <v>3287</v>
      </c>
      <c r="BH270" s="4">
        <v>1138</v>
      </c>
      <c r="BI270" s="4">
        <v>481</v>
      </c>
      <c r="BJ270" s="4">
        <v>124</v>
      </c>
      <c r="BK270" s="4">
        <v>43</v>
      </c>
      <c r="BL270" s="5">
        <v>6</v>
      </c>
      <c r="BM270" s="5">
        <v>1</v>
      </c>
      <c r="BN270" s="5">
        <v>0</v>
      </c>
      <c r="BO270" s="5">
        <v>0</v>
      </c>
    </row>
    <row r="271" spans="51:67" ht="17.25" customHeight="1">
      <c r="AY271" s="217"/>
      <c r="BE271" s="178">
        <v>2.68</v>
      </c>
      <c r="BG271" s="4">
        <v>3309</v>
      </c>
      <c r="BH271" s="4">
        <v>1151</v>
      </c>
      <c r="BI271" s="4">
        <v>487</v>
      </c>
      <c r="BJ271" s="4">
        <v>125</v>
      </c>
      <c r="BK271" s="4">
        <v>44</v>
      </c>
      <c r="BL271" s="5">
        <v>6</v>
      </c>
      <c r="BM271" s="5">
        <v>1</v>
      </c>
      <c r="BN271" s="5">
        <v>0</v>
      </c>
      <c r="BO271" s="5">
        <v>0</v>
      </c>
    </row>
    <row r="272" spans="51:67" ht="17.25" customHeight="1">
      <c r="AY272" s="217"/>
      <c r="BE272" s="178">
        <v>2.69</v>
      </c>
      <c r="BG272" s="4">
        <v>3332</v>
      </c>
      <c r="BH272" s="4">
        <v>1164</v>
      </c>
      <c r="BI272" s="4">
        <v>492</v>
      </c>
      <c r="BJ272" s="4">
        <v>127</v>
      </c>
      <c r="BK272" s="4">
        <v>44</v>
      </c>
      <c r="BL272" s="5">
        <v>6</v>
      </c>
      <c r="BM272" s="5">
        <v>1</v>
      </c>
      <c r="BN272" s="5">
        <v>0</v>
      </c>
      <c r="BO272" s="5">
        <v>0</v>
      </c>
    </row>
    <row r="273" spans="51:67" ht="17.25" customHeight="1">
      <c r="AY273" s="217"/>
      <c r="BE273" s="178">
        <v>2.7</v>
      </c>
      <c r="BG273" s="4">
        <v>3355</v>
      </c>
      <c r="BH273" s="4">
        <v>1164</v>
      </c>
      <c r="BI273" s="4">
        <v>492</v>
      </c>
      <c r="BJ273" s="4">
        <v>127</v>
      </c>
      <c r="BK273" s="4">
        <v>44</v>
      </c>
      <c r="BL273" s="5">
        <v>6</v>
      </c>
      <c r="BM273" s="5">
        <v>2</v>
      </c>
      <c r="BN273" s="5">
        <v>0</v>
      </c>
      <c r="BO273" s="5">
        <v>0</v>
      </c>
    </row>
    <row r="274" spans="51:67" ht="17.25" customHeight="1">
      <c r="AY274" s="217"/>
      <c r="BE274" s="178">
        <v>2.71</v>
      </c>
      <c r="BG274" s="4">
        <v>3378</v>
      </c>
      <c r="BH274" s="4">
        <v>1177</v>
      </c>
      <c r="BI274" s="4">
        <v>498</v>
      </c>
      <c r="BJ274" s="4">
        <v>128</v>
      </c>
      <c r="BK274" s="4">
        <v>44</v>
      </c>
      <c r="BL274" s="5">
        <v>6</v>
      </c>
      <c r="BM274" s="5">
        <v>2</v>
      </c>
      <c r="BN274" s="5">
        <v>0</v>
      </c>
      <c r="BO274" s="5">
        <v>0</v>
      </c>
    </row>
    <row r="275" spans="51:67" ht="17.25" customHeight="1">
      <c r="AY275" s="217"/>
      <c r="BE275" s="178">
        <v>2.72</v>
      </c>
      <c r="BG275" s="4">
        <v>3402</v>
      </c>
      <c r="BH275" s="4">
        <v>1177</v>
      </c>
      <c r="BI275" s="4">
        <v>498</v>
      </c>
      <c r="BJ275" s="4">
        <v>128</v>
      </c>
      <c r="BK275" s="4">
        <v>44</v>
      </c>
      <c r="BL275" s="5">
        <v>6</v>
      </c>
      <c r="BM275" s="5">
        <v>2</v>
      </c>
      <c r="BN275" s="5">
        <v>0</v>
      </c>
      <c r="BO275" s="5">
        <v>0</v>
      </c>
    </row>
    <row r="276" spans="51:67" ht="17.25" customHeight="1">
      <c r="AY276" s="217"/>
      <c r="BE276" s="178">
        <v>2.73</v>
      </c>
      <c r="BG276" s="4">
        <v>3425</v>
      </c>
      <c r="BH276" s="4">
        <v>1191</v>
      </c>
      <c r="BI276" s="4">
        <v>503</v>
      </c>
      <c r="BJ276" s="4">
        <v>129</v>
      </c>
      <c r="BK276" s="4">
        <v>45</v>
      </c>
      <c r="BL276" s="5">
        <v>6</v>
      </c>
      <c r="BM276" s="5">
        <v>2</v>
      </c>
      <c r="BN276" s="5">
        <v>0</v>
      </c>
      <c r="BO276" s="5">
        <v>0</v>
      </c>
    </row>
    <row r="277" spans="51:67" ht="17.25" customHeight="1">
      <c r="AY277" s="217"/>
      <c r="BE277" s="178">
        <v>2.74</v>
      </c>
      <c r="BG277" s="4">
        <v>3448</v>
      </c>
      <c r="BH277" s="4">
        <v>1204</v>
      </c>
      <c r="BI277" s="4">
        <v>509</v>
      </c>
      <c r="BJ277" s="4">
        <v>131</v>
      </c>
      <c r="BK277" s="4">
        <v>45</v>
      </c>
      <c r="BL277" s="5">
        <v>6</v>
      </c>
      <c r="BM277" s="5">
        <v>2</v>
      </c>
      <c r="BN277" s="5">
        <v>0</v>
      </c>
      <c r="BO277" s="5">
        <v>0</v>
      </c>
    </row>
    <row r="278" spans="51:67" ht="17.25" customHeight="1">
      <c r="AY278" s="217"/>
      <c r="BE278" s="178">
        <v>2.75</v>
      </c>
      <c r="BG278" s="4">
        <v>3471</v>
      </c>
      <c r="BH278" s="4">
        <v>1204</v>
      </c>
      <c r="BI278" s="4">
        <v>509</v>
      </c>
      <c r="BJ278" s="4">
        <v>131</v>
      </c>
      <c r="BK278" s="4">
        <v>45</v>
      </c>
      <c r="BL278" s="5">
        <v>6</v>
      </c>
      <c r="BM278" s="5">
        <v>2</v>
      </c>
      <c r="BN278" s="5">
        <v>0</v>
      </c>
      <c r="BO278" s="5">
        <v>0</v>
      </c>
    </row>
    <row r="279" spans="51:67" ht="17.25" customHeight="1">
      <c r="AY279" s="217"/>
      <c r="BE279" s="178">
        <v>2.76</v>
      </c>
      <c r="BG279" s="4">
        <v>3495</v>
      </c>
      <c r="BH279" s="4">
        <v>1218</v>
      </c>
      <c r="BI279" s="4">
        <v>514</v>
      </c>
      <c r="BJ279" s="4">
        <v>132</v>
      </c>
      <c r="BK279" s="4">
        <v>46</v>
      </c>
      <c r="BL279" s="5">
        <v>6</v>
      </c>
      <c r="BM279" s="5">
        <v>2</v>
      </c>
      <c r="BN279" s="5">
        <v>0</v>
      </c>
      <c r="BO279" s="5">
        <v>0</v>
      </c>
    </row>
    <row r="280" spans="51:67" ht="17.25" customHeight="1">
      <c r="AY280" s="217"/>
      <c r="BE280" s="178">
        <v>2.77</v>
      </c>
      <c r="BG280" s="4">
        <v>3518</v>
      </c>
      <c r="BH280" s="4">
        <v>1218</v>
      </c>
      <c r="BI280" s="4">
        <v>514</v>
      </c>
      <c r="BJ280" s="4">
        <v>132</v>
      </c>
      <c r="BK280" s="4">
        <v>46</v>
      </c>
      <c r="BL280" s="5">
        <v>6</v>
      </c>
      <c r="BM280" s="5">
        <v>2</v>
      </c>
      <c r="BN280" s="5">
        <v>0</v>
      </c>
      <c r="BO280" s="5">
        <v>0</v>
      </c>
    </row>
    <row r="281" spans="51:67" ht="17.25" customHeight="1">
      <c r="AY281" s="217"/>
      <c r="BE281" s="178">
        <v>2.78</v>
      </c>
      <c r="BG281" s="4">
        <v>3542</v>
      </c>
      <c r="BH281" s="4">
        <v>1231</v>
      </c>
      <c r="BI281" s="4">
        <v>520</v>
      </c>
      <c r="BJ281" s="4">
        <v>134</v>
      </c>
      <c r="BK281" s="4">
        <v>46</v>
      </c>
      <c r="BL281" s="5">
        <v>6</v>
      </c>
      <c r="BM281" s="5">
        <v>2</v>
      </c>
      <c r="BN281" s="5">
        <v>0</v>
      </c>
      <c r="BO281" s="5">
        <v>0</v>
      </c>
    </row>
    <row r="282" spans="51:67" ht="17.25" customHeight="1">
      <c r="AY282" s="217"/>
      <c r="BE282" s="178">
        <v>2.79</v>
      </c>
      <c r="BG282" s="4">
        <v>3566</v>
      </c>
      <c r="BH282" s="4">
        <v>1245</v>
      </c>
      <c r="BI282" s="4">
        <v>526</v>
      </c>
      <c r="BJ282" s="4">
        <v>135</v>
      </c>
      <c r="BK282" s="4">
        <v>47</v>
      </c>
      <c r="BL282" s="5">
        <v>6</v>
      </c>
      <c r="BM282" s="5">
        <v>2</v>
      </c>
      <c r="BN282" s="5">
        <v>0</v>
      </c>
      <c r="BO282" s="5">
        <v>0</v>
      </c>
    </row>
    <row r="283" spans="51:67" ht="17.25" customHeight="1">
      <c r="AY283" s="217"/>
      <c r="BE283" s="178">
        <v>2.8</v>
      </c>
      <c r="BG283" s="4">
        <v>3583</v>
      </c>
      <c r="BH283" s="4">
        <v>1245</v>
      </c>
      <c r="BI283" s="4">
        <v>526</v>
      </c>
      <c r="BJ283" s="4">
        <v>135</v>
      </c>
      <c r="BK283" s="4">
        <v>47</v>
      </c>
      <c r="BL283" s="5">
        <v>7</v>
      </c>
      <c r="BM283" s="5">
        <v>2</v>
      </c>
      <c r="BN283" s="5">
        <v>0</v>
      </c>
      <c r="BO283" s="5">
        <v>0</v>
      </c>
    </row>
    <row r="284" spans="51:67" ht="17.25" customHeight="1">
      <c r="AY284" s="217"/>
      <c r="BE284" s="178">
        <v>2.81</v>
      </c>
      <c r="BG284" s="4">
        <v>3613</v>
      </c>
      <c r="BH284" s="4">
        <v>1258</v>
      </c>
      <c r="BI284" s="4">
        <v>531</v>
      </c>
      <c r="BJ284" s="4">
        <v>137</v>
      </c>
      <c r="BK284" s="4">
        <v>47</v>
      </c>
      <c r="BL284" s="5">
        <v>7</v>
      </c>
      <c r="BM284" s="5">
        <v>2</v>
      </c>
      <c r="BN284" s="5">
        <v>0</v>
      </c>
      <c r="BO284" s="5">
        <v>0</v>
      </c>
    </row>
    <row r="285" spans="51:67" ht="17.25" customHeight="1">
      <c r="AY285" s="217"/>
      <c r="BE285" s="178">
        <v>2.82</v>
      </c>
      <c r="BG285" s="4">
        <v>3637</v>
      </c>
      <c r="BH285" s="4">
        <v>1258</v>
      </c>
      <c r="BI285" s="4">
        <v>531</v>
      </c>
      <c r="BJ285" s="4">
        <v>137</v>
      </c>
      <c r="BK285" s="4">
        <v>47</v>
      </c>
      <c r="BL285" s="5">
        <v>7</v>
      </c>
      <c r="BM285" s="5">
        <v>2</v>
      </c>
      <c r="BN285" s="5">
        <v>0</v>
      </c>
      <c r="BO285" s="5">
        <v>0</v>
      </c>
    </row>
    <row r="286" spans="51:67" ht="17.25" customHeight="1">
      <c r="AY286" s="217"/>
      <c r="BE286" s="178">
        <v>2.83</v>
      </c>
      <c r="BG286" s="4">
        <v>3661</v>
      </c>
      <c r="BH286" s="4">
        <v>1272</v>
      </c>
      <c r="BI286" s="4">
        <v>537</v>
      </c>
      <c r="BJ286" s="4">
        <v>138</v>
      </c>
      <c r="BK286" s="4">
        <v>48</v>
      </c>
      <c r="BL286" s="5">
        <v>7</v>
      </c>
      <c r="BM286" s="5">
        <v>2</v>
      </c>
      <c r="BN286" s="5">
        <v>0</v>
      </c>
      <c r="BO286" s="5">
        <v>0</v>
      </c>
    </row>
    <row r="287" spans="51:67" ht="17.25" customHeight="1">
      <c r="AY287" s="217"/>
      <c r="BE287" s="178">
        <v>2.84</v>
      </c>
      <c r="BG287" s="4">
        <v>3685</v>
      </c>
      <c r="BH287" s="4">
        <v>1286</v>
      </c>
      <c r="BI287" s="4">
        <v>543</v>
      </c>
      <c r="BJ287" s="4">
        <v>139</v>
      </c>
      <c r="BK287" s="4">
        <v>48</v>
      </c>
      <c r="BL287" s="5">
        <v>7</v>
      </c>
      <c r="BM287" s="5">
        <v>2</v>
      </c>
      <c r="BN287" s="5">
        <v>0</v>
      </c>
      <c r="BO287" s="5">
        <v>0</v>
      </c>
    </row>
    <row r="288" spans="51:67" ht="17.25" customHeight="1">
      <c r="AY288" s="217"/>
      <c r="BE288" s="178">
        <v>2.85</v>
      </c>
      <c r="BG288" s="4">
        <v>3709</v>
      </c>
      <c r="BH288" s="4">
        <v>1286</v>
      </c>
      <c r="BI288" s="4">
        <v>543</v>
      </c>
      <c r="BJ288" s="4">
        <v>139</v>
      </c>
      <c r="BK288" s="4">
        <v>48</v>
      </c>
      <c r="BL288" s="5">
        <v>7</v>
      </c>
      <c r="BM288" s="5">
        <v>2</v>
      </c>
      <c r="BN288" s="5">
        <v>0</v>
      </c>
      <c r="BO288" s="5">
        <v>0</v>
      </c>
    </row>
    <row r="289" spans="51:67" ht="17.25" customHeight="1">
      <c r="AY289" s="217"/>
      <c r="BE289" s="178">
        <v>2.86</v>
      </c>
      <c r="BG289" s="4">
        <v>3734</v>
      </c>
      <c r="BH289" s="4">
        <v>1300</v>
      </c>
      <c r="BI289" s="4">
        <v>549</v>
      </c>
      <c r="BJ289" s="4">
        <v>141</v>
      </c>
      <c r="BK289" s="4">
        <v>49</v>
      </c>
      <c r="BL289" s="5">
        <v>7</v>
      </c>
      <c r="BM289" s="5">
        <v>2</v>
      </c>
      <c r="BN289" s="5">
        <v>0</v>
      </c>
      <c r="BO289" s="5">
        <v>0</v>
      </c>
    </row>
    <row r="290" spans="51:67" ht="17.25" customHeight="1">
      <c r="AY290" s="217"/>
      <c r="BE290" s="178">
        <v>2.87</v>
      </c>
      <c r="BG290" s="4">
        <v>3758</v>
      </c>
      <c r="BH290" s="4">
        <v>1300</v>
      </c>
      <c r="BI290" s="4">
        <v>549</v>
      </c>
      <c r="BJ290" s="4">
        <v>141</v>
      </c>
      <c r="BK290" s="4">
        <v>49</v>
      </c>
      <c r="BL290" s="5">
        <v>7</v>
      </c>
      <c r="BM290" s="5">
        <v>2</v>
      </c>
      <c r="BN290" s="5">
        <v>0</v>
      </c>
      <c r="BO290" s="5">
        <v>0</v>
      </c>
    </row>
    <row r="291" spans="51:67" ht="17.25" customHeight="1">
      <c r="AY291" s="217"/>
      <c r="BE291" s="178">
        <v>2.88</v>
      </c>
      <c r="BG291" s="4">
        <v>3782</v>
      </c>
      <c r="BH291" s="4">
        <v>1313</v>
      </c>
      <c r="BI291" s="4">
        <v>555</v>
      </c>
      <c r="BJ291" s="4">
        <v>142</v>
      </c>
      <c r="BK291" s="4">
        <v>49</v>
      </c>
      <c r="BL291" s="5">
        <v>7</v>
      </c>
      <c r="BM291" s="5">
        <v>2</v>
      </c>
      <c r="BN291" s="5">
        <v>0</v>
      </c>
      <c r="BO291" s="5">
        <v>0</v>
      </c>
    </row>
    <row r="292" spans="51:67" ht="17.25" customHeight="1">
      <c r="AY292" s="217"/>
      <c r="BE292" s="178">
        <v>2.89</v>
      </c>
      <c r="BG292" s="4">
        <v>3807</v>
      </c>
      <c r="BH292" s="4">
        <v>1327</v>
      </c>
      <c r="BI292" s="4">
        <v>560</v>
      </c>
      <c r="BJ292" s="4">
        <v>144</v>
      </c>
      <c r="BK292" s="4">
        <v>50</v>
      </c>
      <c r="BL292" s="5">
        <v>7</v>
      </c>
      <c r="BM292" s="5">
        <v>2</v>
      </c>
      <c r="BN292" s="5">
        <v>0</v>
      </c>
      <c r="BO292" s="5">
        <v>0</v>
      </c>
    </row>
    <row r="293" spans="51:67" ht="17.25" customHeight="1">
      <c r="AY293" s="217"/>
      <c r="BE293" s="178">
        <v>2.9</v>
      </c>
      <c r="BG293" s="4">
        <v>3831</v>
      </c>
      <c r="BH293" s="4">
        <v>1327</v>
      </c>
      <c r="BI293" s="4">
        <v>560</v>
      </c>
      <c r="BJ293" s="4">
        <v>144</v>
      </c>
      <c r="BK293" s="4">
        <v>50</v>
      </c>
      <c r="BL293" s="5">
        <v>7</v>
      </c>
      <c r="BM293" s="5">
        <v>2</v>
      </c>
      <c r="BN293" s="5">
        <v>0</v>
      </c>
      <c r="BO293" s="5">
        <v>0</v>
      </c>
    </row>
    <row r="294" spans="51:67" ht="17.25" customHeight="1">
      <c r="AY294" s="217"/>
      <c r="BE294" s="178">
        <v>2.91</v>
      </c>
      <c r="BG294" s="4">
        <v>3856</v>
      </c>
      <c r="BH294" s="4">
        <v>1342</v>
      </c>
      <c r="BI294" s="4">
        <v>566</v>
      </c>
      <c r="BJ294" s="4">
        <v>145</v>
      </c>
      <c r="BK294" s="4">
        <v>50</v>
      </c>
      <c r="BL294" s="5">
        <v>7</v>
      </c>
      <c r="BM294" s="5">
        <v>2</v>
      </c>
      <c r="BN294" s="5">
        <v>0</v>
      </c>
      <c r="BO294" s="5">
        <v>0</v>
      </c>
    </row>
    <row r="295" spans="51:67" ht="17.25" customHeight="1">
      <c r="AY295" s="217"/>
      <c r="BE295" s="178">
        <v>2.92</v>
      </c>
      <c r="BG295" s="4">
        <v>3880</v>
      </c>
      <c r="BH295" s="4">
        <v>1342</v>
      </c>
      <c r="BI295" s="4">
        <v>566</v>
      </c>
      <c r="BJ295" s="4">
        <v>145</v>
      </c>
      <c r="BK295" s="4">
        <v>50</v>
      </c>
      <c r="BL295" s="5">
        <v>7</v>
      </c>
      <c r="BM295" s="5">
        <v>2</v>
      </c>
      <c r="BN295" s="5">
        <v>0</v>
      </c>
      <c r="BO295" s="5">
        <v>0</v>
      </c>
    </row>
    <row r="296" spans="51:67" ht="17.25" customHeight="1">
      <c r="AY296" s="217"/>
      <c r="BE296" s="178">
        <v>2.93</v>
      </c>
      <c r="BG296" s="4">
        <v>3905</v>
      </c>
      <c r="BH296" s="4">
        <v>1356</v>
      </c>
      <c r="BI296" s="4">
        <v>572</v>
      </c>
      <c r="BJ296" s="4">
        <v>147</v>
      </c>
      <c r="BK296" s="4">
        <v>51</v>
      </c>
      <c r="BL296" s="5">
        <v>7</v>
      </c>
      <c r="BM296" s="5">
        <v>2</v>
      </c>
      <c r="BN296" s="5">
        <v>0</v>
      </c>
      <c r="BO296" s="5">
        <v>0</v>
      </c>
    </row>
    <row r="297" spans="51:67" ht="17.25" customHeight="1">
      <c r="AY297" s="217"/>
      <c r="BE297" s="178">
        <v>2.94</v>
      </c>
      <c r="BG297" s="4">
        <v>3930</v>
      </c>
      <c r="BH297" s="4">
        <v>1370</v>
      </c>
      <c r="BI297" s="4">
        <v>578</v>
      </c>
      <c r="BJ297" s="4">
        <v>148</v>
      </c>
      <c r="BK297" s="4">
        <v>51</v>
      </c>
      <c r="BL297" s="5">
        <v>7</v>
      </c>
      <c r="BM297" s="5">
        <v>2</v>
      </c>
      <c r="BN297" s="5">
        <v>0</v>
      </c>
      <c r="BO297" s="5">
        <v>0</v>
      </c>
    </row>
    <row r="298" spans="51:67" ht="17.25" customHeight="1">
      <c r="AY298" s="217"/>
      <c r="BE298" s="178">
        <v>2.95</v>
      </c>
      <c r="BG298" s="4">
        <v>3955</v>
      </c>
      <c r="BH298" s="4">
        <v>1370</v>
      </c>
      <c r="BI298" s="4">
        <v>578</v>
      </c>
      <c r="BJ298" s="4">
        <v>148</v>
      </c>
      <c r="BK298" s="4">
        <v>51</v>
      </c>
      <c r="BL298" s="5">
        <v>7</v>
      </c>
      <c r="BM298" s="5">
        <v>2</v>
      </c>
      <c r="BN298" s="5">
        <v>0</v>
      </c>
      <c r="BO298" s="5">
        <v>0</v>
      </c>
    </row>
    <row r="299" spans="51:67" ht="17.25" customHeight="1">
      <c r="AY299" s="217"/>
      <c r="BE299" s="178">
        <v>2.96</v>
      </c>
      <c r="BG299" s="4">
        <v>3980</v>
      </c>
      <c r="BH299" s="4">
        <v>1384</v>
      </c>
      <c r="BI299" s="4">
        <v>584</v>
      </c>
      <c r="BJ299" s="4">
        <v>150</v>
      </c>
      <c r="BK299" s="4">
        <v>52</v>
      </c>
      <c r="BL299" s="5">
        <v>7</v>
      </c>
      <c r="BM299" s="5">
        <v>2</v>
      </c>
      <c r="BN299" s="5">
        <v>0</v>
      </c>
      <c r="BO299" s="5">
        <v>0</v>
      </c>
    </row>
    <row r="300" spans="51:67" ht="17.25" customHeight="1">
      <c r="AY300" s="217"/>
      <c r="BE300" s="178">
        <v>2.97</v>
      </c>
      <c r="BG300" s="4">
        <v>4005</v>
      </c>
      <c r="BH300" s="4">
        <v>1384</v>
      </c>
      <c r="BI300" s="4">
        <v>584</v>
      </c>
      <c r="BJ300" s="4">
        <v>150</v>
      </c>
      <c r="BK300" s="4">
        <v>52</v>
      </c>
      <c r="BL300" s="5">
        <v>7</v>
      </c>
      <c r="BM300" s="5">
        <v>2</v>
      </c>
      <c r="BN300" s="5">
        <v>0</v>
      </c>
      <c r="BO300" s="5">
        <v>0</v>
      </c>
    </row>
    <row r="301" spans="51:67" ht="17.25" customHeight="1">
      <c r="AY301" s="217"/>
      <c r="BE301" s="178">
        <v>2.98</v>
      </c>
      <c r="BG301" s="4">
        <v>4030</v>
      </c>
      <c r="BH301" s="4">
        <v>1398</v>
      </c>
      <c r="BI301" s="4">
        <v>590</v>
      </c>
      <c r="BJ301" s="4">
        <v>151</v>
      </c>
      <c r="BK301" s="4">
        <v>53</v>
      </c>
      <c r="BL301" s="5">
        <v>7</v>
      </c>
      <c r="BM301" s="5">
        <v>2</v>
      </c>
      <c r="BN301" s="5">
        <v>0</v>
      </c>
      <c r="BO301" s="5">
        <v>0</v>
      </c>
    </row>
    <row r="302" spans="51:67" ht="17.25" customHeight="1">
      <c r="AY302" s="217"/>
      <c r="BE302" s="178">
        <v>2.99</v>
      </c>
      <c r="BG302" s="4">
        <v>4055</v>
      </c>
      <c r="BH302" s="4">
        <v>1413</v>
      </c>
      <c r="BI302" s="4">
        <v>596</v>
      </c>
      <c r="BJ302" s="4">
        <v>153</v>
      </c>
      <c r="BK302" s="4">
        <v>53</v>
      </c>
      <c r="BL302" s="5">
        <v>7</v>
      </c>
      <c r="BM302" s="5">
        <v>2</v>
      </c>
      <c r="BN302" s="5">
        <v>0</v>
      </c>
      <c r="BO302" s="5">
        <v>0</v>
      </c>
    </row>
    <row r="303" spans="51:67" ht="17.25" customHeight="1">
      <c r="AY303" s="217"/>
      <c r="BE303" s="178">
        <v>3</v>
      </c>
      <c r="BG303" s="4">
        <v>4080</v>
      </c>
      <c r="BH303" s="4">
        <v>1413</v>
      </c>
      <c r="BI303" s="4">
        <v>596</v>
      </c>
      <c r="BJ303" s="4">
        <v>153</v>
      </c>
      <c r="BK303" s="4">
        <v>53</v>
      </c>
      <c r="BL303" s="5">
        <v>7</v>
      </c>
      <c r="BM303" s="5">
        <v>2</v>
      </c>
      <c r="BN303" s="5">
        <v>0</v>
      </c>
      <c r="BO303" s="5">
        <v>0</v>
      </c>
    </row>
    <row r="304" spans="51:67" ht="17.25" customHeight="1">
      <c r="AY304" s="217"/>
      <c r="BE304" s="178">
        <v>3.1</v>
      </c>
      <c r="BG304" s="4">
        <v>4337</v>
      </c>
      <c r="BH304" s="4">
        <v>1502</v>
      </c>
      <c r="BI304" s="4">
        <v>663</v>
      </c>
      <c r="BJ304" s="4">
        <v>161</v>
      </c>
      <c r="BK304" s="4">
        <v>56</v>
      </c>
      <c r="BL304" s="5">
        <v>8</v>
      </c>
      <c r="BM304" s="5">
        <v>2</v>
      </c>
      <c r="BN304" s="5">
        <v>0</v>
      </c>
      <c r="BO304" s="5">
        <v>0</v>
      </c>
    </row>
    <row r="305" spans="51:67" ht="17.25" customHeight="1">
      <c r="AY305" s="217"/>
      <c r="BE305" s="178">
        <v>3.2</v>
      </c>
      <c r="BG305" s="4">
        <v>4601</v>
      </c>
      <c r="BH305" s="4">
        <v>1593</v>
      </c>
      <c r="BI305" s="4">
        <v>671</v>
      </c>
      <c r="BJ305" s="4">
        <v>172</v>
      </c>
      <c r="BK305" s="4">
        <v>60</v>
      </c>
      <c r="BL305" s="5">
        <v>8</v>
      </c>
      <c r="BM305" s="5">
        <v>2</v>
      </c>
      <c r="BN305" s="5">
        <v>0</v>
      </c>
      <c r="BO305" s="5">
        <v>0</v>
      </c>
    </row>
    <row r="306" spans="51:67" ht="17.25" customHeight="1">
      <c r="AY306" s="217"/>
      <c r="BE306" s="178">
        <v>3.3</v>
      </c>
      <c r="BG306" s="4">
        <v>4873</v>
      </c>
      <c r="BH306" s="4">
        <v>1686</v>
      </c>
      <c r="BI306" s="4">
        <v>710</v>
      </c>
      <c r="BJ306" s="4">
        <v>182</v>
      </c>
      <c r="BK306" s="4">
        <v>63</v>
      </c>
      <c r="BL306" s="5">
        <v>9</v>
      </c>
      <c r="BM306" s="5">
        <v>2</v>
      </c>
      <c r="BN306" s="5">
        <v>0</v>
      </c>
      <c r="BO306" s="5">
        <v>0</v>
      </c>
    </row>
    <row r="307" spans="51:67" ht="17.25" customHeight="1">
      <c r="AY307" s="217"/>
      <c r="BE307" s="178">
        <v>3.4</v>
      </c>
      <c r="BG307" s="4">
        <v>5152</v>
      </c>
      <c r="BH307" s="4">
        <v>1781</v>
      </c>
      <c r="BI307" s="4">
        <v>750</v>
      </c>
      <c r="BJ307" s="4">
        <v>292</v>
      </c>
      <c r="BK307" s="4">
        <v>66</v>
      </c>
      <c r="BL307" s="5">
        <v>9</v>
      </c>
      <c r="BM307" s="5">
        <v>2</v>
      </c>
      <c r="BN307" s="5">
        <v>0</v>
      </c>
      <c r="BO307" s="5">
        <v>0</v>
      </c>
    </row>
    <row r="308" spans="51:67" ht="17.25" customHeight="1">
      <c r="AY308" s="217"/>
      <c r="BE308" s="178">
        <v>3.5</v>
      </c>
      <c r="BG308" s="4">
        <v>5438</v>
      </c>
      <c r="BH308" s="4">
        <v>1879</v>
      </c>
      <c r="BI308" s="4">
        <v>791</v>
      </c>
      <c r="BJ308" s="4">
        <v>202</v>
      </c>
      <c r="BK308" s="4">
        <v>70</v>
      </c>
      <c r="BL308" s="5">
        <v>10</v>
      </c>
      <c r="BM308" s="5">
        <v>2</v>
      </c>
      <c r="BN308" s="5">
        <v>0</v>
      </c>
      <c r="BO308" s="5">
        <v>0</v>
      </c>
    </row>
    <row r="309" spans="51:67" ht="17.25" customHeight="1">
      <c r="AY309" s="217"/>
      <c r="BE309" s="178">
        <v>3.6</v>
      </c>
      <c r="BG309" s="4">
        <v>5732</v>
      </c>
      <c r="BH309" s="4">
        <v>1980</v>
      </c>
      <c r="BI309" s="4">
        <v>832</v>
      </c>
      <c r="BJ309" s="4">
        <v>212</v>
      </c>
      <c r="BK309" s="4">
        <v>73</v>
      </c>
      <c r="BL309" s="5">
        <v>10</v>
      </c>
      <c r="BM309" s="5">
        <v>3</v>
      </c>
      <c r="BN309" s="5">
        <v>0</v>
      </c>
      <c r="BO309" s="5">
        <v>0</v>
      </c>
    </row>
    <row r="310" spans="51:67" ht="17.25" customHeight="1">
      <c r="AY310" s="217"/>
      <c r="BE310" s="178">
        <v>3.7</v>
      </c>
      <c r="BG310" s="4">
        <v>6033</v>
      </c>
      <c r="BH310" s="4">
        <v>2083</v>
      </c>
      <c r="BI310" s="4">
        <v>875</v>
      </c>
      <c r="BJ310" s="4">
        <v>223</v>
      </c>
      <c r="BK310" s="4">
        <v>77</v>
      </c>
      <c r="BL310" s="5">
        <v>11</v>
      </c>
      <c r="BM310" s="5">
        <v>3</v>
      </c>
      <c r="BN310" s="5">
        <v>0</v>
      </c>
      <c r="BO310" s="5">
        <v>0</v>
      </c>
    </row>
    <row r="311" spans="51:67" ht="17.25" customHeight="1">
      <c r="AY311" s="217"/>
      <c r="BE311" s="178">
        <v>3.8</v>
      </c>
      <c r="BG311" s="4">
        <v>6342</v>
      </c>
      <c r="BH311" s="4">
        <v>2188</v>
      </c>
      <c r="BI311" s="4">
        <v>919</v>
      </c>
      <c r="BJ311" s="4">
        <v>234</v>
      </c>
      <c r="BK311" s="4">
        <v>80</v>
      </c>
      <c r="BL311" s="5">
        <v>11</v>
      </c>
      <c r="BM311" s="5">
        <v>3</v>
      </c>
      <c r="BN311" s="5">
        <v>0</v>
      </c>
      <c r="BO311" s="5">
        <v>0</v>
      </c>
    </row>
    <row r="312" spans="51:67" ht="17.25" customHeight="1">
      <c r="AY312" s="217"/>
      <c r="BE312" s="178">
        <v>3.9</v>
      </c>
      <c r="BG312" s="4">
        <v>6658</v>
      </c>
      <c r="BH312" s="4">
        <v>2296</v>
      </c>
      <c r="BI312" s="4">
        <v>963</v>
      </c>
      <c r="BJ312" s="4">
        <v>245</v>
      </c>
      <c r="BK312" s="4">
        <v>84</v>
      </c>
      <c r="BL312" s="5">
        <v>12</v>
      </c>
      <c r="BM312" s="5">
        <v>3</v>
      </c>
      <c r="BN312" s="5">
        <v>0</v>
      </c>
      <c r="BO312" s="5">
        <v>0</v>
      </c>
    </row>
    <row r="313" spans="51:67" ht="17.25" customHeight="1">
      <c r="AY313" s="217"/>
      <c r="BE313" s="178">
        <v>4</v>
      </c>
      <c r="BG313" s="4">
        <v>6981</v>
      </c>
      <c r="BH313" s="4">
        <v>2406</v>
      </c>
      <c r="BI313" s="4">
        <v>1010</v>
      </c>
      <c r="BJ313" s="4">
        <v>257</v>
      </c>
      <c r="BK313" s="4">
        <v>88</v>
      </c>
      <c r="BL313" s="5">
        <v>13</v>
      </c>
      <c r="BM313" s="5">
        <v>3</v>
      </c>
      <c r="BN313" s="5">
        <v>0</v>
      </c>
      <c r="BO313" s="5">
        <v>0</v>
      </c>
    </row>
    <row r="314" spans="51:67" ht="17.25" customHeight="1">
      <c r="AY314" s="217"/>
      <c r="BE314" s="178">
        <v>4.0999999999999996</v>
      </c>
      <c r="BH314" s="4">
        <v>2519</v>
      </c>
      <c r="BI314" s="4">
        <v>1057</v>
      </c>
      <c r="BJ314" s="4">
        <v>269</v>
      </c>
      <c r="BK314" s="4">
        <v>92</v>
      </c>
      <c r="BL314" s="5">
        <v>13</v>
      </c>
      <c r="BM314" s="5">
        <v>3</v>
      </c>
      <c r="BN314" s="5">
        <v>0</v>
      </c>
      <c r="BO314" s="5">
        <v>0</v>
      </c>
    </row>
    <row r="315" spans="51:67" ht="17.25" customHeight="1">
      <c r="AY315" s="217"/>
      <c r="BE315" s="178">
        <v>4.2</v>
      </c>
      <c r="BH315" s="4">
        <v>2634</v>
      </c>
      <c r="BI315" s="4">
        <v>1105</v>
      </c>
      <c r="BJ315" s="4">
        <v>281</v>
      </c>
      <c r="BK315" s="4">
        <v>96</v>
      </c>
      <c r="BL315" s="5">
        <v>14</v>
      </c>
      <c r="BM315" s="5">
        <v>3</v>
      </c>
      <c r="BN315" s="5">
        <v>0</v>
      </c>
      <c r="BO315" s="5">
        <v>0</v>
      </c>
    </row>
    <row r="316" spans="51:67" ht="17.25" customHeight="1">
      <c r="AY316" s="217"/>
      <c r="BE316" s="178">
        <v>4.3</v>
      </c>
      <c r="BH316" s="4">
        <v>2752</v>
      </c>
      <c r="BI316" s="4">
        <v>1154</v>
      </c>
      <c r="BJ316" s="4">
        <v>293</v>
      </c>
      <c r="BK316" s="4">
        <v>101</v>
      </c>
      <c r="BL316" s="5">
        <v>14</v>
      </c>
      <c r="BM316" s="5">
        <v>4</v>
      </c>
      <c r="BN316" s="5">
        <v>0</v>
      </c>
      <c r="BO316" s="5">
        <v>0</v>
      </c>
    </row>
    <row r="317" spans="51:67" ht="17.25" customHeight="1">
      <c r="AY317" s="217"/>
      <c r="BE317" s="178">
        <v>4.4000000000000004</v>
      </c>
      <c r="BH317" s="4">
        <v>2872</v>
      </c>
      <c r="BI317" s="4">
        <v>1203</v>
      </c>
      <c r="BJ317" s="4">
        <v>306</v>
      </c>
      <c r="BK317" s="4">
        <v>105</v>
      </c>
      <c r="BL317" s="5">
        <v>15</v>
      </c>
      <c r="BM317" s="5">
        <v>4</v>
      </c>
      <c r="BN317" s="5">
        <v>1</v>
      </c>
      <c r="BO317" s="5">
        <v>0</v>
      </c>
    </row>
    <row r="318" spans="51:67" ht="17.25" customHeight="1">
      <c r="AY318" s="217"/>
      <c r="BE318" s="178">
        <v>4.5</v>
      </c>
      <c r="BH318" s="4">
        <v>2995</v>
      </c>
      <c r="BI318" s="4">
        <v>1254</v>
      </c>
      <c r="BJ318" s="4">
        <v>318</v>
      </c>
      <c r="BK318" s="4">
        <v>109</v>
      </c>
      <c r="BL318" s="5">
        <v>16</v>
      </c>
      <c r="BM318" s="5">
        <v>4</v>
      </c>
      <c r="BN318" s="5">
        <v>1</v>
      </c>
      <c r="BO318" s="5">
        <v>0</v>
      </c>
    </row>
    <row r="319" spans="51:67" ht="17.25" customHeight="1">
      <c r="AY319" s="217"/>
      <c r="BE319" s="178">
        <v>4.5999999999999996</v>
      </c>
      <c r="BH319" s="4">
        <v>3120</v>
      </c>
      <c r="BI319" s="4">
        <v>1306</v>
      </c>
      <c r="BJ319" s="4">
        <v>331</v>
      </c>
      <c r="BK319" s="4">
        <v>114</v>
      </c>
      <c r="BL319" s="5">
        <v>16</v>
      </c>
      <c r="BM319" s="5">
        <v>4</v>
      </c>
      <c r="BN319" s="5">
        <v>1</v>
      </c>
      <c r="BO319" s="5">
        <v>0</v>
      </c>
    </row>
    <row r="320" spans="51:67" ht="17.25" customHeight="1">
      <c r="AY320" s="217"/>
      <c r="BE320" s="178">
        <v>4.7</v>
      </c>
      <c r="BH320" s="4">
        <v>3248</v>
      </c>
      <c r="BI320" s="4">
        <v>1359</v>
      </c>
      <c r="BJ320" s="4">
        <v>345</v>
      </c>
      <c r="BK320" s="4">
        <v>118</v>
      </c>
      <c r="BL320" s="5">
        <v>17</v>
      </c>
      <c r="BM320" s="5">
        <v>4</v>
      </c>
      <c r="BN320" s="5">
        <v>1</v>
      </c>
      <c r="BO320" s="5">
        <v>0</v>
      </c>
    </row>
    <row r="321" spans="51:67" ht="17.25" customHeight="1">
      <c r="AY321" s="217"/>
      <c r="BE321" s="178">
        <v>4.8</v>
      </c>
      <c r="BH321" s="4">
        <v>3378</v>
      </c>
      <c r="BI321" s="4">
        <v>1413</v>
      </c>
      <c r="BJ321" s="4">
        <v>358</v>
      </c>
      <c r="BK321" s="4">
        <v>123</v>
      </c>
      <c r="BL321" s="5">
        <v>18</v>
      </c>
      <c r="BM321" s="5">
        <v>4</v>
      </c>
      <c r="BN321" s="5">
        <v>1</v>
      </c>
      <c r="BO321" s="5">
        <v>0</v>
      </c>
    </row>
    <row r="322" spans="51:67" ht="17.25" customHeight="1">
      <c r="AY322" s="217"/>
      <c r="BE322" s="178">
        <v>4.9000000000000004</v>
      </c>
      <c r="BH322" s="4">
        <v>3510</v>
      </c>
      <c r="BI322" s="4">
        <v>1468</v>
      </c>
      <c r="BJ322" s="4">
        <v>372</v>
      </c>
      <c r="BK322" s="4">
        <v>128</v>
      </c>
      <c r="BL322" s="5">
        <v>18</v>
      </c>
      <c r="BM322" s="5">
        <v>5</v>
      </c>
      <c r="BN322" s="5">
        <v>1</v>
      </c>
      <c r="BO322" s="5">
        <v>0</v>
      </c>
    </row>
    <row r="323" spans="51:67" ht="17.25" customHeight="1">
      <c r="AY323" s="217"/>
      <c r="BE323" s="178">
        <v>5</v>
      </c>
      <c r="BH323" s="4">
        <v>3645</v>
      </c>
      <c r="BI323" s="4">
        <v>1524</v>
      </c>
      <c r="BJ323" s="4">
        <v>386</v>
      </c>
      <c r="BK323" s="4">
        <v>132</v>
      </c>
      <c r="BL323" s="5">
        <v>19</v>
      </c>
      <c r="BM323" s="5">
        <v>5</v>
      </c>
      <c r="BN323" s="5">
        <v>1</v>
      </c>
      <c r="BO323" s="5">
        <v>0</v>
      </c>
    </row>
    <row r="324" spans="51:67" ht="17.25" customHeight="1">
      <c r="AY324" s="217"/>
      <c r="BE324" s="178">
        <v>5.0999999999999996</v>
      </c>
      <c r="BH324" s="4">
        <v>3782</v>
      </c>
      <c r="BI324" s="4">
        <v>1818</v>
      </c>
      <c r="BJ324" s="4">
        <v>460</v>
      </c>
      <c r="BK324" s="4">
        <v>158</v>
      </c>
      <c r="BL324" s="5">
        <v>20</v>
      </c>
      <c r="BM324" s="5">
        <v>5</v>
      </c>
      <c r="BN324" s="5">
        <v>1</v>
      </c>
      <c r="BO324" s="5">
        <v>0</v>
      </c>
    </row>
    <row r="325" spans="51:67" ht="17.25" customHeight="1">
      <c r="AY325" s="217"/>
      <c r="BE325" s="178">
        <v>5.2</v>
      </c>
      <c r="BH325" s="4">
        <v>3922</v>
      </c>
      <c r="BI325" s="4">
        <v>1818</v>
      </c>
      <c r="BJ325" s="4">
        <v>460</v>
      </c>
      <c r="BK325" s="4">
        <v>158</v>
      </c>
      <c r="BL325" s="5">
        <v>20</v>
      </c>
      <c r="BM325" s="5">
        <v>5</v>
      </c>
      <c r="BN325" s="5">
        <v>1</v>
      </c>
      <c r="BO325" s="5">
        <v>0</v>
      </c>
    </row>
    <row r="326" spans="51:67" ht="17.25" customHeight="1">
      <c r="AY326" s="217"/>
      <c r="BE326" s="178">
        <v>5.3</v>
      </c>
      <c r="BH326" s="4">
        <v>4064</v>
      </c>
      <c r="BI326" s="4">
        <v>1818</v>
      </c>
      <c r="BJ326" s="4">
        <v>460</v>
      </c>
      <c r="BK326" s="4">
        <v>158</v>
      </c>
      <c r="BL326" s="5">
        <v>21</v>
      </c>
      <c r="BM326" s="5">
        <v>5</v>
      </c>
      <c r="BN326" s="5">
        <v>1</v>
      </c>
      <c r="BO326" s="5">
        <v>0</v>
      </c>
    </row>
    <row r="327" spans="51:67" ht="17.25" customHeight="1">
      <c r="AY327" s="217"/>
      <c r="BE327" s="178">
        <v>5.4</v>
      </c>
      <c r="BH327" s="4">
        <v>4208</v>
      </c>
      <c r="BI327" s="4">
        <v>1818</v>
      </c>
      <c r="BJ327" s="4">
        <v>460</v>
      </c>
      <c r="BK327" s="4">
        <v>158</v>
      </c>
      <c r="BL327" s="5">
        <v>22</v>
      </c>
      <c r="BM327" s="5">
        <v>5</v>
      </c>
      <c r="BN327" s="5">
        <v>1</v>
      </c>
      <c r="BO327" s="5">
        <v>0</v>
      </c>
    </row>
    <row r="328" spans="51:67" ht="17.25" customHeight="1">
      <c r="AY328" s="217"/>
      <c r="BE328" s="178">
        <v>5.5</v>
      </c>
      <c r="BH328" s="4">
        <v>4355</v>
      </c>
      <c r="BI328" s="4">
        <v>1818</v>
      </c>
      <c r="BJ328" s="4">
        <v>460</v>
      </c>
      <c r="BK328" s="4">
        <v>158</v>
      </c>
      <c r="BL328" s="5">
        <v>23</v>
      </c>
      <c r="BM328" s="5">
        <v>6</v>
      </c>
      <c r="BN328" s="5">
        <v>1</v>
      </c>
      <c r="BO328" s="5">
        <v>0</v>
      </c>
    </row>
    <row r="329" spans="51:67" ht="17.25" customHeight="1">
      <c r="AY329" s="217"/>
      <c r="BE329" s="178">
        <v>5.6</v>
      </c>
      <c r="BH329" s="4">
        <v>4505</v>
      </c>
      <c r="BI329" s="4">
        <v>2138</v>
      </c>
      <c r="BJ329" s="4">
        <v>539</v>
      </c>
      <c r="BK329" s="4">
        <v>185</v>
      </c>
      <c r="BL329" s="5">
        <v>24</v>
      </c>
      <c r="BM329" s="5">
        <v>6</v>
      </c>
      <c r="BN329" s="5">
        <v>1</v>
      </c>
      <c r="BO329" s="5">
        <v>0</v>
      </c>
    </row>
    <row r="330" spans="51:67" ht="17.25" customHeight="1">
      <c r="AY330" s="217"/>
      <c r="BE330" s="178">
        <v>5.7</v>
      </c>
      <c r="BH330" s="4">
        <v>4657</v>
      </c>
      <c r="BI330" s="4">
        <v>2138</v>
      </c>
      <c r="BJ330" s="4">
        <v>539</v>
      </c>
      <c r="BK330" s="4">
        <v>185</v>
      </c>
      <c r="BL330" s="5">
        <v>24</v>
      </c>
      <c r="BM330" s="5">
        <v>6</v>
      </c>
      <c r="BN330" s="5">
        <v>1</v>
      </c>
      <c r="BO330" s="5">
        <v>0</v>
      </c>
    </row>
    <row r="331" spans="51:67" ht="17.25" customHeight="1">
      <c r="AY331" s="217"/>
      <c r="BE331" s="178">
        <v>5.8</v>
      </c>
      <c r="BH331" s="4">
        <v>4811</v>
      </c>
      <c r="BI331" s="4">
        <v>2138</v>
      </c>
      <c r="BJ331" s="4">
        <v>539</v>
      </c>
      <c r="BK331" s="4">
        <v>185</v>
      </c>
      <c r="BL331" s="5">
        <v>25</v>
      </c>
      <c r="BM331" s="5">
        <v>6</v>
      </c>
      <c r="BN331" s="5">
        <v>1</v>
      </c>
      <c r="BO331" s="5">
        <v>0</v>
      </c>
    </row>
    <row r="332" spans="51:67" ht="17.25" customHeight="1">
      <c r="AY332" s="217"/>
      <c r="BE332" s="178">
        <v>5.9</v>
      </c>
      <c r="BH332" s="4">
        <v>4967</v>
      </c>
      <c r="BI332" s="4">
        <v>2138</v>
      </c>
      <c r="BJ332" s="4">
        <v>539</v>
      </c>
      <c r="BK332" s="4">
        <v>185</v>
      </c>
      <c r="BL332" s="5">
        <v>26</v>
      </c>
      <c r="BM332" s="5">
        <v>6</v>
      </c>
      <c r="BN332" s="5">
        <v>1</v>
      </c>
      <c r="BO332" s="5">
        <v>0</v>
      </c>
    </row>
    <row r="333" spans="51:67" ht="17.25" customHeight="1">
      <c r="AY333" s="217"/>
      <c r="BE333" s="178">
        <v>6</v>
      </c>
      <c r="BH333" s="4">
        <v>5126</v>
      </c>
      <c r="BI333" s="4">
        <v>2138</v>
      </c>
      <c r="BJ333" s="4">
        <v>539</v>
      </c>
      <c r="BK333" s="4">
        <v>185</v>
      </c>
      <c r="BL333" s="5">
        <v>27</v>
      </c>
      <c r="BM333" s="5">
        <v>7</v>
      </c>
      <c r="BN333" s="5">
        <v>1</v>
      </c>
      <c r="BO333" s="5">
        <v>0</v>
      </c>
    </row>
    <row r="334" spans="51:67" ht="17.25" customHeight="1">
      <c r="AY334" s="217"/>
      <c r="BE334" s="178">
        <v>6.1</v>
      </c>
      <c r="BH334" s="4">
        <v>5288</v>
      </c>
      <c r="BI334" s="4">
        <v>2701</v>
      </c>
      <c r="BJ334" s="4">
        <v>625</v>
      </c>
      <c r="BK334" s="4">
        <v>214</v>
      </c>
      <c r="BL334" s="5">
        <v>28</v>
      </c>
      <c r="BM334" s="5">
        <v>7</v>
      </c>
      <c r="BN334" s="5">
        <v>1</v>
      </c>
      <c r="BO334" s="5">
        <v>0</v>
      </c>
    </row>
    <row r="335" spans="51:67" ht="17.25" customHeight="1">
      <c r="AY335" s="217"/>
      <c r="BE335" s="178">
        <v>6.2</v>
      </c>
      <c r="BH335" s="4">
        <v>5452</v>
      </c>
      <c r="BI335" s="4">
        <v>2701</v>
      </c>
      <c r="BJ335" s="4">
        <v>625</v>
      </c>
      <c r="BK335" s="4">
        <v>214</v>
      </c>
      <c r="BL335" s="5">
        <v>28</v>
      </c>
      <c r="BM335" s="5">
        <v>7</v>
      </c>
      <c r="BN335" s="5">
        <v>1</v>
      </c>
      <c r="BO335" s="5">
        <v>0</v>
      </c>
    </row>
    <row r="336" spans="51:67" ht="17.25" customHeight="1">
      <c r="AY336" s="217"/>
      <c r="BE336" s="178">
        <v>6.3</v>
      </c>
      <c r="BH336" s="4">
        <v>5618</v>
      </c>
      <c r="BI336" s="4">
        <v>2701</v>
      </c>
      <c r="BJ336" s="4">
        <v>625</v>
      </c>
      <c r="BK336" s="4">
        <v>214</v>
      </c>
      <c r="BL336" s="5">
        <v>29</v>
      </c>
      <c r="BM336" s="5">
        <v>7</v>
      </c>
      <c r="BN336" s="5">
        <v>1</v>
      </c>
      <c r="BO336" s="5">
        <v>0</v>
      </c>
    </row>
    <row r="337" spans="51:67" ht="17.25" customHeight="1">
      <c r="AY337" s="217"/>
      <c r="BE337" s="178">
        <v>6.4</v>
      </c>
      <c r="BH337" s="4">
        <v>5786</v>
      </c>
      <c r="BI337" s="4">
        <v>2701</v>
      </c>
      <c r="BJ337" s="4">
        <v>625</v>
      </c>
      <c r="BK337" s="4">
        <v>214</v>
      </c>
      <c r="BL337" s="5">
        <v>30</v>
      </c>
      <c r="BM337" s="5">
        <v>7</v>
      </c>
      <c r="BN337" s="5">
        <v>1</v>
      </c>
      <c r="BO337" s="5">
        <v>0</v>
      </c>
    </row>
    <row r="338" spans="51:67" ht="17.25" customHeight="1">
      <c r="AY338" s="217"/>
      <c r="BE338" s="178">
        <v>6.5</v>
      </c>
      <c r="BH338" s="4">
        <v>5957</v>
      </c>
      <c r="BI338" s="4">
        <v>2701</v>
      </c>
      <c r="BJ338" s="4">
        <v>625</v>
      </c>
      <c r="BK338" s="4">
        <v>214</v>
      </c>
      <c r="BL338" s="5">
        <v>30</v>
      </c>
      <c r="BM338" s="5">
        <v>8</v>
      </c>
      <c r="BN338" s="5">
        <v>1</v>
      </c>
      <c r="BO338" s="5">
        <v>0</v>
      </c>
    </row>
    <row r="339" spans="51:67" ht="17.25" customHeight="1">
      <c r="AY339" s="217"/>
      <c r="BE339" s="178">
        <v>6.6</v>
      </c>
      <c r="BH339" s="4">
        <v>6131</v>
      </c>
      <c r="BI339" s="4">
        <v>2850</v>
      </c>
      <c r="BJ339" s="4">
        <v>717</v>
      </c>
      <c r="BK339" s="4">
        <v>245</v>
      </c>
      <c r="BL339" s="5">
        <v>32</v>
      </c>
      <c r="BM339" s="5">
        <v>8</v>
      </c>
      <c r="BN339" s="5">
        <v>1</v>
      </c>
      <c r="BO339" s="5">
        <v>0</v>
      </c>
    </row>
    <row r="340" spans="51:67" ht="17.25" customHeight="1">
      <c r="AY340" s="217"/>
      <c r="BE340" s="178">
        <v>6.7</v>
      </c>
      <c r="BH340" s="4">
        <v>6307</v>
      </c>
      <c r="BI340" s="4">
        <v>2850</v>
      </c>
      <c r="BJ340" s="4">
        <v>717</v>
      </c>
      <c r="BK340" s="4">
        <v>245</v>
      </c>
      <c r="BL340" s="5">
        <v>33</v>
      </c>
      <c r="BM340" s="5">
        <v>8</v>
      </c>
      <c r="BN340" s="5">
        <v>1</v>
      </c>
      <c r="BO340" s="5">
        <v>0</v>
      </c>
    </row>
    <row r="341" spans="51:67" ht="17.25" customHeight="1">
      <c r="AY341" s="217"/>
      <c r="BE341" s="178">
        <v>6.8</v>
      </c>
      <c r="BH341" s="4">
        <v>6485</v>
      </c>
      <c r="BI341" s="4">
        <v>2850</v>
      </c>
      <c r="BJ341" s="4">
        <v>717</v>
      </c>
      <c r="BK341" s="4">
        <v>245</v>
      </c>
      <c r="BL341" s="5">
        <v>34</v>
      </c>
      <c r="BM341" s="5">
        <v>8</v>
      </c>
      <c r="BN341" s="5">
        <v>1</v>
      </c>
      <c r="BO341" s="5">
        <v>0</v>
      </c>
    </row>
    <row r="342" spans="51:67" ht="17.25" customHeight="1">
      <c r="AY342" s="217"/>
      <c r="BE342" s="178">
        <v>6.9</v>
      </c>
      <c r="BH342" s="4">
        <v>6665</v>
      </c>
      <c r="BI342" s="4">
        <v>2850</v>
      </c>
      <c r="BJ342" s="4">
        <v>717</v>
      </c>
      <c r="BK342" s="4">
        <v>245</v>
      </c>
      <c r="BL342" s="5">
        <v>35</v>
      </c>
      <c r="BM342" s="5">
        <v>9</v>
      </c>
      <c r="BN342" s="5">
        <v>1</v>
      </c>
      <c r="BO342" s="5">
        <v>0</v>
      </c>
    </row>
    <row r="343" spans="51:67" ht="17.25" customHeight="1">
      <c r="AY343" s="217"/>
      <c r="BE343" s="178">
        <v>7</v>
      </c>
      <c r="BH343" s="4">
        <v>6848</v>
      </c>
      <c r="BI343" s="4">
        <v>2850</v>
      </c>
      <c r="BJ343" s="4">
        <v>717</v>
      </c>
      <c r="BK343" s="4">
        <v>245</v>
      </c>
      <c r="BL343" s="5">
        <v>36</v>
      </c>
      <c r="BM343" s="5">
        <v>9</v>
      </c>
      <c r="BN343" s="5">
        <v>1</v>
      </c>
      <c r="BO343" s="5">
        <v>0</v>
      </c>
    </row>
    <row r="344" spans="51:67" ht="17.25" customHeight="1">
      <c r="AY344" s="217"/>
      <c r="BE344" s="178">
        <v>7.1</v>
      </c>
      <c r="BI344" s="4">
        <v>3242</v>
      </c>
      <c r="BJ344" s="4">
        <v>815</v>
      </c>
      <c r="BK344" s="4">
        <v>278</v>
      </c>
      <c r="BL344" s="5">
        <v>37</v>
      </c>
      <c r="BM344" s="5">
        <v>9</v>
      </c>
      <c r="BN344" s="5">
        <v>1</v>
      </c>
      <c r="BO344" s="5">
        <v>0</v>
      </c>
    </row>
    <row r="345" spans="51:67" ht="17.25" customHeight="1">
      <c r="AY345" s="217"/>
      <c r="BE345" s="178">
        <v>7.2</v>
      </c>
      <c r="BI345" s="4">
        <v>3242</v>
      </c>
      <c r="BJ345" s="4">
        <v>815</v>
      </c>
      <c r="BK345" s="4">
        <v>278</v>
      </c>
      <c r="BL345" s="5">
        <v>37</v>
      </c>
      <c r="BM345" s="5">
        <v>9</v>
      </c>
      <c r="BN345" s="5">
        <v>1</v>
      </c>
      <c r="BO345" s="5">
        <v>0</v>
      </c>
    </row>
    <row r="346" spans="51:67" ht="17.25" customHeight="1">
      <c r="AY346" s="217"/>
      <c r="BE346" s="178">
        <v>7.3</v>
      </c>
      <c r="BI346" s="4">
        <v>3242</v>
      </c>
      <c r="BJ346" s="4">
        <v>815</v>
      </c>
      <c r="BK346" s="4">
        <v>278</v>
      </c>
      <c r="BL346" s="5">
        <v>38</v>
      </c>
      <c r="BM346" s="5">
        <v>9</v>
      </c>
      <c r="BN346" s="5">
        <v>1</v>
      </c>
      <c r="BO346" s="5">
        <v>0</v>
      </c>
    </row>
    <row r="347" spans="51:67" ht="17.25" customHeight="1">
      <c r="AY347" s="217"/>
      <c r="BE347" s="178">
        <v>7.4</v>
      </c>
      <c r="BI347" s="4">
        <v>3242</v>
      </c>
      <c r="BJ347" s="4">
        <v>815</v>
      </c>
      <c r="BK347" s="4">
        <v>278</v>
      </c>
      <c r="BL347" s="5">
        <v>39</v>
      </c>
      <c r="BM347" s="5">
        <v>10</v>
      </c>
      <c r="BN347" s="5">
        <v>1</v>
      </c>
      <c r="BO347" s="5">
        <v>0</v>
      </c>
    </row>
    <row r="348" spans="51:67" ht="17.25" customHeight="1">
      <c r="AY348" s="217"/>
      <c r="BE348" s="178">
        <v>7.5</v>
      </c>
      <c r="BI348" s="4">
        <v>3242</v>
      </c>
      <c r="BJ348" s="4">
        <v>815</v>
      </c>
      <c r="BK348" s="4">
        <v>278</v>
      </c>
      <c r="BL348" s="5">
        <v>40</v>
      </c>
      <c r="BM348" s="5">
        <v>10</v>
      </c>
      <c r="BN348" s="5">
        <v>1</v>
      </c>
      <c r="BO348" s="5">
        <v>0</v>
      </c>
    </row>
    <row r="349" spans="51:67" ht="17.25" customHeight="1">
      <c r="AY349" s="217"/>
      <c r="BE349" s="178">
        <v>7.6</v>
      </c>
      <c r="BI349" s="4">
        <v>3662</v>
      </c>
      <c r="BJ349" s="4">
        <v>919</v>
      </c>
      <c r="BK349" s="4">
        <v>314</v>
      </c>
      <c r="BL349" s="5">
        <v>41</v>
      </c>
      <c r="BM349" s="5">
        <v>10</v>
      </c>
      <c r="BN349" s="5">
        <v>1</v>
      </c>
      <c r="BO349" s="5">
        <v>0</v>
      </c>
    </row>
    <row r="350" spans="51:67" ht="17.25" customHeight="1">
      <c r="AY350" s="217"/>
      <c r="BE350" s="178">
        <v>7.7</v>
      </c>
      <c r="BI350" s="4">
        <v>3662</v>
      </c>
      <c r="BJ350" s="4">
        <v>919</v>
      </c>
      <c r="BK350" s="4">
        <v>314</v>
      </c>
      <c r="BL350" s="5">
        <v>42</v>
      </c>
      <c r="BM350" s="5">
        <v>10</v>
      </c>
      <c r="BN350" s="5">
        <v>1</v>
      </c>
      <c r="BO350" s="5">
        <v>0</v>
      </c>
    </row>
    <row r="351" spans="51:67" ht="17.25" customHeight="1">
      <c r="AY351" s="217"/>
      <c r="BE351" s="178">
        <v>7.8</v>
      </c>
      <c r="BI351" s="4">
        <v>3662</v>
      </c>
      <c r="BJ351" s="4">
        <v>919</v>
      </c>
      <c r="BK351" s="4">
        <v>314</v>
      </c>
      <c r="BL351" s="5">
        <v>43</v>
      </c>
      <c r="BM351" s="5">
        <v>11</v>
      </c>
      <c r="BN351" s="5">
        <v>1</v>
      </c>
      <c r="BO351" s="5">
        <v>0</v>
      </c>
    </row>
    <row r="352" spans="51:67" ht="17.25" customHeight="1">
      <c r="AY352" s="217"/>
      <c r="BE352" s="178">
        <v>7.9</v>
      </c>
      <c r="BI352" s="4">
        <v>3662</v>
      </c>
      <c r="BJ352" s="4">
        <v>919</v>
      </c>
      <c r="BK352" s="4">
        <v>314</v>
      </c>
      <c r="BL352" s="5">
        <v>44</v>
      </c>
      <c r="BM352" s="5">
        <v>11</v>
      </c>
      <c r="BN352" s="5">
        <v>2</v>
      </c>
      <c r="BO352" s="5">
        <v>0</v>
      </c>
    </row>
    <row r="353" spans="51:67" ht="17.25" customHeight="1">
      <c r="AY353" s="217"/>
      <c r="BE353" s="178">
        <v>8</v>
      </c>
      <c r="BI353" s="4">
        <v>3662</v>
      </c>
      <c r="BJ353" s="4">
        <v>919</v>
      </c>
      <c r="BK353" s="4">
        <v>314</v>
      </c>
      <c r="BL353" s="5">
        <v>46</v>
      </c>
      <c r="BM353" s="5">
        <v>11</v>
      </c>
      <c r="BN353" s="5">
        <v>2</v>
      </c>
      <c r="BO353" s="5">
        <v>0</v>
      </c>
    </row>
    <row r="354" spans="51:67" ht="17.25" customHeight="1">
      <c r="AY354" s="217"/>
      <c r="BE354" s="178">
        <v>8.1</v>
      </c>
      <c r="BI354" s="4">
        <v>4100</v>
      </c>
      <c r="BJ354" s="4">
        <v>1027</v>
      </c>
      <c r="BK354" s="4">
        <v>350</v>
      </c>
      <c r="BL354" s="5">
        <v>47</v>
      </c>
      <c r="BM354" s="5">
        <v>11</v>
      </c>
      <c r="BN354" s="5">
        <v>2</v>
      </c>
      <c r="BO354" s="5">
        <v>0</v>
      </c>
    </row>
    <row r="355" spans="51:67" ht="17.25" customHeight="1">
      <c r="AY355" s="217"/>
      <c r="BE355" s="178">
        <v>8.1999999999999993</v>
      </c>
      <c r="BI355" s="4">
        <v>4100</v>
      </c>
      <c r="BJ355" s="4">
        <v>1027</v>
      </c>
      <c r="BK355" s="4">
        <v>350</v>
      </c>
      <c r="BL355" s="5">
        <v>48</v>
      </c>
      <c r="BM355" s="5">
        <v>12</v>
      </c>
      <c r="BN355" s="5">
        <v>2</v>
      </c>
      <c r="BO355" s="5">
        <v>0</v>
      </c>
    </row>
    <row r="356" spans="51:67" ht="17.25" customHeight="1">
      <c r="AY356" s="217"/>
      <c r="BE356" s="178">
        <v>8.3000000000000007</v>
      </c>
      <c r="BI356" s="4">
        <v>4100</v>
      </c>
      <c r="BJ356" s="4">
        <v>1027</v>
      </c>
      <c r="BK356" s="4">
        <v>350</v>
      </c>
      <c r="BL356" s="5">
        <v>49</v>
      </c>
      <c r="BM356" s="5">
        <v>12</v>
      </c>
      <c r="BN356" s="5">
        <v>2</v>
      </c>
      <c r="BO356" s="5">
        <v>0</v>
      </c>
    </row>
    <row r="357" spans="51:67" ht="17.25" customHeight="1">
      <c r="AY357" s="217"/>
      <c r="BE357" s="178">
        <v>8.4</v>
      </c>
      <c r="BI357" s="4">
        <v>4100</v>
      </c>
      <c r="BJ357" s="4">
        <v>1027</v>
      </c>
      <c r="BK357" s="4">
        <v>350</v>
      </c>
      <c r="BL357" s="5">
        <v>50</v>
      </c>
      <c r="BM357" s="5">
        <v>12</v>
      </c>
      <c r="BN357" s="5">
        <v>2</v>
      </c>
      <c r="BO357" s="5">
        <v>0</v>
      </c>
    </row>
    <row r="358" spans="51:67" ht="17.25" customHeight="1">
      <c r="AY358" s="217"/>
      <c r="BE358" s="178">
        <v>8.5</v>
      </c>
      <c r="BI358" s="4">
        <v>4100</v>
      </c>
      <c r="BJ358" s="4">
        <v>1027</v>
      </c>
      <c r="BK358" s="4">
        <v>350</v>
      </c>
      <c r="BL358" s="5">
        <v>51</v>
      </c>
      <c r="BM358" s="5">
        <v>13</v>
      </c>
      <c r="BN358" s="5">
        <v>2</v>
      </c>
      <c r="BO358" s="5">
        <v>0</v>
      </c>
    </row>
    <row r="359" spans="51:67" ht="17.25" customHeight="1">
      <c r="AY359" s="217"/>
      <c r="BE359" s="178">
        <v>8.6</v>
      </c>
      <c r="BI359" s="4">
        <v>4565</v>
      </c>
      <c r="BJ359" s="4">
        <v>1143</v>
      </c>
      <c r="BK359" s="4">
        <v>389</v>
      </c>
      <c r="BL359" s="5">
        <v>52</v>
      </c>
      <c r="BM359" s="5">
        <v>13</v>
      </c>
      <c r="BN359" s="5">
        <v>2</v>
      </c>
      <c r="BO359" s="5">
        <v>0</v>
      </c>
    </row>
    <row r="360" spans="51:67" ht="17.25" customHeight="1">
      <c r="AY360" s="217"/>
      <c r="BE360" s="178">
        <v>8.6999999999999993</v>
      </c>
      <c r="BI360" s="4">
        <v>4565</v>
      </c>
      <c r="BJ360" s="4">
        <v>1143</v>
      </c>
      <c r="BK360" s="4">
        <v>389</v>
      </c>
      <c r="BL360" s="5">
        <v>53</v>
      </c>
      <c r="BM360" s="5">
        <v>13</v>
      </c>
      <c r="BN360" s="5">
        <v>2</v>
      </c>
      <c r="BO360" s="5">
        <v>0</v>
      </c>
    </row>
    <row r="361" spans="51:67" ht="17.25" customHeight="1">
      <c r="AY361" s="217"/>
      <c r="BE361" s="178">
        <v>8.8000000000000007</v>
      </c>
      <c r="BI361" s="4">
        <v>4565</v>
      </c>
      <c r="BJ361" s="4">
        <v>1143</v>
      </c>
      <c r="BK361" s="4">
        <v>389</v>
      </c>
      <c r="BL361" s="5">
        <v>54</v>
      </c>
      <c r="BM361" s="5">
        <v>13</v>
      </c>
      <c r="BN361" s="5">
        <v>2</v>
      </c>
      <c r="BO361" s="5">
        <v>0</v>
      </c>
    </row>
    <row r="362" spans="51:67" ht="17.25" customHeight="1">
      <c r="AY362" s="217"/>
      <c r="BE362" s="178">
        <v>8.9</v>
      </c>
      <c r="BI362" s="4">
        <v>4565</v>
      </c>
      <c r="BJ362" s="4">
        <v>1143</v>
      </c>
      <c r="BK362" s="4">
        <v>389</v>
      </c>
      <c r="BL362" s="5">
        <v>55</v>
      </c>
      <c r="BM362" s="5">
        <v>14</v>
      </c>
      <c r="BN362" s="5">
        <v>2</v>
      </c>
      <c r="BO362" s="5">
        <v>0</v>
      </c>
    </row>
    <row r="363" spans="51:67" ht="17.25" customHeight="1">
      <c r="AY363" s="217"/>
      <c r="BE363" s="178">
        <v>9</v>
      </c>
      <c r="BI363" s="4">
        <v>4565</v>
      </c>
      <c r="BJ363" s="4">
        <v>1143</v>
      </c>
      <c r="BK363" s="4">
        <v>389</v>
      </c>
      <c r="BL363" s="5">
        <v>57</v>
      </c>
      <c r="BM363" s="5">
        <v>14</v>
      </c>
      <c r="BN363" s="5">
        <v>2</v>
      </c>
      <c r="BO363" s="5">
        <v>0</v>
      </c>
    </row>
    <row r="364" spans="51:67" ht="17.25" customHeight="1">
      <c r="AY364" s="217"/>
      <c r="BE364" s="178">
        <v>9.1</v>
      </c>
      <c r="BI364" s="4">
        <v>5059</v>
      </c>
      <c r="BJ364" s="4">
        <v>1265</v>
      </c>
      <c r="BK364" s="4">
        <v>431</v>
      </c>
      <c r="BL364" s="5">
        <v>58</v>
      </c>
      <c r="BM364" s="5">
        <v>14</v>
      </c>
      <c r="BN364" s="5">
        <v>2</v>
      </c>
      <c r="BO364" s="5">
        <v>0</v>
      </c>
    </row>
    <row r="365" spans="51:67" ht="17.25" customHeight="1">
      <c r="AY365" s="217"/>
      <c r="BE365" s="178">
        <v>9.1999999999999993</v>
      </c>
      <c r="BI365" s="4">
        <v>5059</v>
      </c>
      <c r="BJ365" s="4">
        <v>1265</v>
      </c>
      <c r="BK365" s="4">
        <v>431</v>
      </c>
      <c r="BL365" s="5">
        <v>59</v>
      </c>
      <c r="BM365" s="5">
        <v>15</v>
      </c>
      <c r="BN365" s="5">
        <v>2</v>
      </c>
      <c r="BO365" s="5">
        <v>0</v>
      </c>
    </row>
    <row r="366" spans="51:67" ht="17.25" customHeight="1">
      <c r="AY366" s="217"/>
      <c r="BE366" s="178">
        <v>9.3000000000000007</v>
      </c>
      <c r="BI366" s="4">
        <v>5059</v>
      </c>
      <c r="BJ366" s="4">
        <v>1265</v>
      </c>
      <c r="BK366" s="4">
        <v>431</v>
      </c>
      <c r="BL366" s="5">
        <v>60</v>
      </c>
      <c r="BM366" s="5">
        <v>15</v>
      </c>
      <c r="BN366" s="5">
        <v>2</v>
      </c>
      <c r="BO366" s="5">
        <v>1</v>
      </c>
    </row>
    <row r="367" spans="51:67" ht="17.25" customHeight="1">
      <c r="AY367" s="217"/>
      <c r="BE367" s="178">
        <v>9.4</v>
      </c>
      <c r="BI367" s="4">
        <v>5059</v>
      </c>
      <c r="BJ367" s="4">
        <v>1265</v>
      </c>
      <c r="BK367" s="4">
        <v>431</v>
      </c>
      <c r="BL367" s="5">
        <v>61</v>
      </c>
      <c r="BM367" s="5">
        <v>15</v>
      </c>
      <c r="BN367" s="5">
        <v>2</v>
      </c>
      <c r="BO367" s="5">
        <v>1</v>
      </c>
    </row>
    <row r="368" spans="51:67" ht="17.25" customHeight="1">
      <c r="AY368" s="217"/>
      <c r="BE368" s="178">
        <v>9.5</v>
      </c>
      <c r="BI368" s="4">
        <v>5059</v>
      </c>
      <c r="BJ368" s="4">
        <v>1265</v>
      </c>
      <c r="BK368" s="4">
        <v>431</v>
      </c>
      <c r="BL368" s="5">
        <v>63</v>
      </c>
      <c r="BM368" s="5">
        <v>15</v>
      </c>
      <c r="BN368" s="5">
        <v>2</v>
      </c>
      <c r="BO368" s="5">
        <v>1</v>
      </c>
    </row>
    <row r="369" spans="51:67" ht="17.25" customHeight="1">
      <c r="AY369" s="217"/>
      <c r="BE369" s="178">
        <v>9.6</v>
      </c>
      <c r="BI369" s="4">
        <v>5567</v>
      </c>
      <c r="BJ369" s="4">
        <v>1391</v>
      </c>
      <c r="BK369" s="4">
        <v>473</v>
      </c>
      <c r="BL369" s="5">
        <v>64</v>
      </c>
      <c r="BM369" s="5">
        <v>16</v>
      </c>
      <c r="BN369" s="5">
        <v>2</v>
      </c>
      <c r="BO369" s="5">
        <v>1</v>
      </c>
    </row>
    <row r="370" spans="51:67" ht="17.25" customHeight="1">
      <c r="AY370" s="217"/>
      <c r="BE370" s="178">
        <v>9.6999999999999993</v>
      </c>
      <c r="BI370" s="4">
        <v>5567</v>
      </c>
      <c r="BJ370" s="4">
        <v>1391</v>
      </c>
      <c r="BK370" s="4">
        <v>473</v>
      </c>
      <c r="BL370" s="5">
        <v>65</v>
      </c>
      <c r="BM370" s="5">
        <v>16</v>
      </c>
      <c r="BN370" s="5">
        <v>2</v>
      </c>
      <c r="BO370" s="5">
        <v>1</v>
      </c>
    </row>
    <row r="371" spans="51:67" ht="17.25" customHeight="1">
      <c r="AY371" s="217"/>
      <c r="BE371" s="178">
        <v>9.8000000000000007</v>
      </c>
      <c r="BI371" s="4">
        <v>5567</v>
      </c>
      <c r="BJ371" s="4">
        <v>1391</v>
      </c>
      <c r="BK371" s="4">
        <v>473</v>
      </c>
      <c r="BL371" s="5">
        <v>66</v>
      </c>
      <c r="BM371" s="5">
        <v>16</v>
      </c>
      <c r="BN371" s="5">
        <v>2</v>
      </c>
      <c r="BO371" s="5">
        <v>1</v>
      </c>
    </row>
    <row r="372" spans="51:67" ht="17.25" customHeight="1">
      <c r="AY372" s="217"/>
      <c r="BE372" s="178">
        <v>9.9</v>
      </c>
      <c r="BI372" s="4">
        <v>5567</v>
      </c>
      <c r="BJ372" s="4">
        <v>1391</v>
      </c>
      <c r="BK372" s="4">
        <v>473</v>
      </c>
      <c r="BL372" s="5">
        <v>68</v>
      </c>
      <c r="BM372" s="5">
        <v>17</v>
      </c>
      <c r="BN372" s="5">
        <v>2</v>
      </c>
      <c r="BO372" s="5">
        <v>1</v>
      </c>
    </row>
    <row r="373" spans="51:67" ht="17.25" customHeight="1">
      <c r="AY373" s="217"/>
      <c r="BE373" s="178">
        <v>10</v>
      </c>
      <c r="BI373" s="4">
        <v>5567</v>
      </c>
      <c r="BJ373" s="4">
        <v>1391</v>
      </c>
      <c r="BK373" s="4">
        <v>473</v>
      </c>
      <c r="BL373" s="5">
        <v>69</v>
      </c>
      <c r="BM373" s="5">
        <v>17</v>
      </c>
      <c r="BN373" s="5">
        <v>2</v>
      </c>
      <c r="BO373" s="5">
        <v>1</v>
      </c>
    </row>
    <row r="374" spans="51:67" ht="17.25" customHeight="1">
      <c r="AY374" s="217"/>
      <c r="BE374" s="178">
        <v>11</v>
      </c>
      <c r="BI374" s="4">
        <v>6671</v>
      </c>
      <c r="BJ374" s="4">
        <v>1662</v>
      </c>
      <c r="BK374" s="4">
        <v>565</v>
      </c>
      <c r="BL374" s="5">
        <v>82</v>
      </c>
      <c r="BM374" s="5">
        <v>20</v>
      </c>
      <c r="BN374" s="5">
        <v>3</v>
      </c>
      <c r="BO374" s="5">
        <v>1</v>
      </c>
    </row>
    <row r="375" spans="51:67" ht="17.25" customHeight="1">
      <c r="AY375" s="217"/>
      <c r="BE375" s="178">
        <v>12</v>
      </c>
      <c r="BI375" s="4">
        <v>7864</v>
      </c>
      <c r="BJ375" s="4">
        <v>1956</v>
      </c>
      <c r="BK375" s="4">
        <v>664</v>
      </c>
      <c r="BL375" s="5">
        <v>96</v>
      </c>
      <c r="BM375" s="5">
        <v>24</v>
      </c>
      <c r="BN375" s="5">
        <v>3</v>
      </c>
      <c r="BO375" s="5">
        <v>1</v>
      </c>
    </row>
    <row r="376" spans="51:67" ht="17.25" customHeight="1">
      <c r="AY376" s="217"/>
      <c r="BE376" s="178">
        <v>13</v>
      </c>
      <c r="BI376" s="4">
        <v>9152</v>
      </c>
      <c r="BJ376" s="4">
        <v>2273</v>
      </c>
      <c r="BK376" s="4">
        <v>771</v>
      </c>
      <c r="BL376" s="5">
        <v>112</v>
      </c>
      <c r="BM376" s="5">
        <v>28</v>
      </c>
      <c r="BN376" s="5">
        <v>4</v>
      </c>
      <c r="BO376" s="5">
        <v>1</v>
      </c>
    </row>
    <row r="377" spans="51:67" ht="17.25" customHeight="1">
      <c r="AY377" s="217"/>
      <c r="BE377" s="178">
        <v>14</v>
      </c>
      <c r="BI377" s="4">
        <v>10534</v>
      </c>
      <c r="BJ377" s="4">
        <v>2613</v>
      </c>
      <c r="BK377" s="4">
        <v>885</v>
      </c>
      <c r="BL377" s="5">
        <v>128</v>
      </c>
      <c r="BM377" s="5">
        <v>32</v>
      </c>
      <c r="BN377" s="5">
        <v>4</v>
      </c>
      <c r="BO377" s="5">
        <v>1</v>
      </c>
    </row>
    <row r="378" spans="51:67" ht="17.25" customHeight="1">
      <c r="AY378" s="217"/>
      <c r="BE378" s="178">
        <v>15</v>
      </c>
      <c r="BI378" s="4">
        <v>12010</v>
      </c>
      <c r="BJ378" s="4">
        <v>2976</v>
      </c>
      <c r="BK378" s="4">
        <v>1007</v>
      </c>
      <c r="BL378" s="5">
        <v>146</v>
      </c>
      <c r="BM378" s="5">
        <v>36</v>
      </c>
      <c r="BN378" s="5">
        <v>5</v>
      </c>
      <c r="BO378" s="5">
        <v>1</v>
      </c>
    </row>
    <row r="379" spans="51:67" ht="17.25" customHeight="1">
      <c r="AY379" s="217"/>
      <c r="BE379" s="178">
        <v>16</v>
      </c>
      <c r="BI379" s="4">
        <v>13580</v>
      </c>
      <c r="BJ379" s="4">
        <v>3361</v>
      </c>
      <c r="BK379" s="4">
        <v>1137</v>
      </c>
      <c r="BL379" s="5">
        <v>164</v>
      </c>
      <c r="BM379" s="5">
        <v>40</v>
      </c>
      <c r="BN379" s="5">
        <v>6</v>
      </c>
      <c r="BO379" s="5">
        <v>1</v>
      </c>
    </row>
    <row r="380" spans="51:67" ht="17.25" customHeight="1">
      <c r="AY380" s="217"/>
      <c r="BE380" s="178">
        <v>17</v>
      </c>
      <c r="BI380" s="4">
        <v>15243</v>
      </c>
      <c r="BJ380" s="4">
        <v>3768</v>
      </c>
      <c r="BK380" s="4">
        <v>1274</v>
      </c>
      <c r="BL380" s="5">
        <v>184</v>
      </c>
      <c r="BM380" s="5">
        <v>45</v>
      </c>
      <c r="BN380" s="5">
        <v>6</v>
      </c>
      <c r="BO380" s="5">
        <v>2</v>
      </c>
    </row>
    <row r="381" spans="51:67" ht="17.25" customHeight="1">
      <c r="AY381" s="217"/>
      <c r="BE381" s="178">
        <v>18</v>
      </c>
      <c r="BI381" s="4">
        <v>17000</v>
      </c>
      <c r="BJ381" s="4">
        <v>4199</v>
      </c>
      <c r="BK381" s="4">
        <v>1419</v>
      </c>
      <c r="BL381" s="5">
        <v>204</v>
      </c>
      <c r="BM381" s="5">
        <v>50</v>
      </c>
      <c r="BN381" s="5">
        <v>7</v>
      </c>
      <c r="BO381" s="5">
        <v>2</v>
      </c>
    </row>
    <row r="382" spans="51:67" ht="17.25" customHeight="1">
      <c r="AY382" s="217"/>
      <c r="BE382" s="178">
        <v>19</v>
      </c>
      <c r="BI382" s="4">
        <v>18849</v>
      </c>
      <c r="BJ382" s="4">
        <v>4652</v>
      </c>
      <c r="BK382" s="4">
        <v>1571</v>
      </c>
      <c r="BL382" s="5">
        <v>226</v>
      </c>
      <c r="BM382" s="5">
        <v>56</v>
      </c>
      <c r="BN382" s="5">
        <v>8</v>
      </c>
      <c r="BO382" s="5">
        <v>2</v>
      </c>
    </row>
    <row r="383" spans="51:67" ht="17.25" customHeight="1">
      <c r="AY383" s="217"/>
      <c r="BE383" s="178">
        <v>20</v>
      </c>
      <c r="BI383" s="4">
        <v>20792</v>
      </c>
      <c r="BJ383" s="4">
        <v>5126</v>
      </c>
      <c r="BK383" s="4">
        <v>1730</v>
      </c>
      <c r="BL383" s="5">
        <v>248</v>
      </c>
      <c r="BM383" s="5">
        <v>60</v>
      </c>
      <c r="BN383" s="5">
        <v>8</v>
      </c>
      <c r="BO383" s="5">
        <v>2</v>
      </c>
    </row>
    <row r="384" spans="51:67" ht="17.25" customHeight="1">
      <c r="AY384" s="217"/>
      <c r="BE384" s="178">
        <v>21</v>
      </c>
      <c r="BJ384" s="4">
        <v>5630</v>
      </c>
      <c r="BK384" s="4">
        <v>2073</v>
      </c>
      <c r="BL384" s="5">
        <v>296</v>
      </c>
      <c r="BM384" s="5">
        <v>73</v>
      </c>
      <c r="BN384" s="5">
        <v>9</v>
      </c>
      <c r="BO384" s="5">
        <v>2</v>
      </c>
    </row>
    <row r="385" spans="51:67" ht="17.25" customHeight="1">
      <c r="AY385" s="217"/>
      <c r="BE385" s="178">
        <v>22</v>
      </c>
      <c r="BJ385" s="4">
        <v>6150</v>
      </c>
      <c r="BK385" s="4">
        <v>2073</v>
      </c>
      <c r="BL385" s="5">
        <v>296</v>
      </c>
      <c r="BM385" s="5">
        <v>73</v>
      </c>
      <c r="BN385" s="5">
        <v>10</v>
      </c>
      <c r="BO385" s="5">
        <v>2</v>
      </c>
    </row>
    <row r="386" spans="51:67" ht="17.25" customHeight="1">
      <c r="AY386" s="217"/>
      <c r="BE386" s="178">
        <v>23</v>
      </c>
      <c r="BJ386" s="4">
        <v>6693</v>
      </c>
      <c r="BK386" s="4">
        <v>2444</v>
      </c>
      <c r="BL386" s="5">
        <v>347</v>
      </c>
      <c r="BM386" s="5">
        <v>86</v>
      </c>
      <c r="BN386" s="5">
        <v>11</v>
      </c>
      <c r="BO386" s="5">
        <v>3</v>
      </c>
    </row>
    <row r="387" spans="51:67" ht="17.25" customHeight="1">
      <c r="AY387" s="217"/>
      <c r="BE387" s="178">
        <v>24</v>
      </c>
      <c r="BJ387" s="4">
        <v>7258</v>
      </c>
      <c r="BK387" s="4">
        <v>2444</v>
      </c>
      <c r="BL387" s="5">
        <v>347</v>
      </c>
      <c r="BM387" s="5">
        <v>86</v>
      </c>
      <c r="BN387" s="5">
        <v>12</v>
      </c>
      <c r="BO387" s="5">
        <v>3</v>
      </c>
    </row>
    <row r="388" spans="51:67" ht="17.25" customHeight="1">
      <c r="AY388" s="217"/>
      <c r="BE388" s="178">
        <v>25</v>
      </c>
      <c r="BJ388" s="4">
        <v>7845</v>
      </c>
      <c r="BK388" s="4">
        <v>2844</v>
      </c>
      <c r="BL388" s="5">
        <v>403</v>
      </c>
      <c r="BM388" s="5">
        <v>99</v>
      </c>
      <c r="BN388" s="5">
        <v>13</v>
      </c>
      <c r="BO388" s="5">
        <v>3</v>
      </c>
    </row>
    <row r="389" spans="51:67" ht="17.25" customHeight="1">
      <c r="AY389" s="217"/>
      <c r="BE389" s="178">
        <v>26</v>
      </c>
      <c r="BJ389" s="4">
        <v>8454</v>
      </c>
      <c r="BK389" s="4">
        <v>2844</v>
      </c>
      <c r="BL389" s="5">
        <v>403</v>
      </c>
      <c r="BM389" s="5">
        <v>99</v>
      </c>
      <c r="BN389" s="5">
        <v>14</v>
      </c>
      <c r="BO389" s="5">
        <v>3</v>
      </c>
    </row>
    <row r="390" spans="51:67" ht="17.25" customHeight="1">
      <c r="AY390" s="217"/>
      <c r="BE390" s="178">
        <v>27</v>
      </c>
      <c r="BJ390" s="4">
        <v>9085</v>
      </c>
      <c r="BK390" s="4">
        <v>3274</v>
      </c>
      <c r="BL390" s="5">
        <v>462</v>
      </c>
      <c r="BM390" s="5">
        <v>114</v>
      </c>
      <c r="BN390" s="5">
        <v>15</v>
      </c>
      <c r="BO390" s="5">
        <v>4</v>
      </c>
    </row>
    <row r="391" spans="51:67" ht="17.25" customHeight="1">
      <c r="AY391" s="217"/>
      <c r="BE391" s="178">
        <v>28</v>
      </c>
      <c r="BJ391" s="4">
        <v>9738</v>
      </c>
      <c r="BK391" s="4">
        <v>3274</v>
      </c>
      <c r="BL391" s="5">
        <v>462</v>
      </c>
      <c r="BM391" s="5">
        <v>114</v>
      </c>
      <c r="BN391" s="5">
        <v>16</v>
      </c>
      <c r="BO391" s="5">
        <v>4</v>
      </c>
    </row>
    <row r="392" spans="51:67" ht="17.25" customHeight="1">
      <c r="AY392" s="217"/>
      <c r="BE392" s="178">
        <v>29</v>
      </c>
      <c r="BJ392" s="4">
        <v>10413</v>
      </c>
      <c r="BK392" s="4">
        <v>3730</v>
      </c>
      <c r="BL392" s="5">
        <v>525</v>
      </c>
      <c r="BM392" s="5">
        <v>129</v>
      </c>
      <c r="BN392" s="5">
        <v>17</v>
      </c>
      <c r="BO392" s="5">
        <v>4</v>
      </c>
    </row>
    <row r="393" spans="51:67" ht="17.25" customHeight="1">
      <c r="AY393" s="217"/>
      <c r="BE393" s="178">
        <v>30</v>
      </c>
      <c r="BJ393" s="4">
        <v>11111</v>
      </c>
      <c r="BK393" s="4">
        <v>3730</v>
      </c>
      <c r="BL393" s="5">
        <v>525</v>
      </c>
      <c r="BM393" s="5">
        <v>129</v>
      </c>
      <c r="BN393" s="5">
        <v>18</v>
      </c>
      <c r="BO393" s="5">
        <v>4</v>
      </c>
    </row>
    <row r="394" spans="51:67" ht="17.25" customHeight="1">
      <c r="AY394" s="217"/>
      <c r="BE394" s="178">
        <v>40</v>
      </c>
      <c r="BK394" s="4">
        <v>5371</v>
      </c>
      <c r="BL394" s="5">
        <v>894</v>
      </c>
      <c r="BM394" s="5">
        <v>220</v>
      </c>
      <c r="BN394" s="5">
        <v>31</v>
      </c>
      <c r="BO394" s="5">
        <v>8</v>
      </c>
    </row>
    <row r="395" spans="51:67" ht="17.25" customHeight="1">
      <c r="AY395" s="217"/>
      <c r="BE395" s="178">
        <v>50</v>
      </c>
      <c r="BK395" s="4">
        <v>9905</v>
      </c>
      <c r="BL395" s="5">
        <v>1351</v>
      </c>
      <c r="BM395" s="5">
        <v>333</v>
      </c>
      <c r="BN395" s="5">
        <v>46</v>
      </c>
      <c r="BO395" s="5">
        <v>11</v>
      </c>
    </row>
    <row r="396" spans="51:67" ht="17.25" customHeight="1">
      <c r="AY396" s="217"/>
      <c r="BE396" s="178">
        <v>60</v>
      </c>
      <c r="BK396" s="4">
        <v>14080</v>
      </c>
      <c r="BL396" s="5">
        <v>1893</v>
      </c>
      <c r="BM396" s="5">
        <v>466</v>
      </c>
      <c r="BN396" s="5">
        <v>65</v>
      </c>
      <c r="BO396" s="5">
        <v>16</v>
      </c>
    </row>
    <row r="397" spans="51:67" ht="17.25" customHeight="1">
      <c r="AY397" s="217"/>
      <c r="BE397" s="178">
        <v>70</v>
      </c>
      <c r="BK397" s="4">
        <v>18956</v>
      </c>
      <c r="BL397" s="5">
        <v>2517</v>
      </c>
      <c r="BM397" s="5">
        <v>620</v>
      </c>
      <c r="BN397" s="5">
        <v>86</v>
      </c>
      <c r="BO397" s="5">
        <v>21</v>
      </c>
    </row>
    <row r="398" spans="51:67" ht="17.25" customHeight="1">
      <c r="AY398" s="217"/>
      <c r="BE398" s="178">
        <v>80</v>
      </c>
      <c r="BK398" s="4">
        <v>24540</v>
      </c>
      <c r="BL398" s="5">
        <v>3223</v>
      </c>
      <c r="BM398" s="5">
        <v>793</v>
      </c>
      <c r="BN398" s="5">
        <v>110</v>
      </c>
      <c r="BO398" s="5">
        <v>27</v>
      </c>
    </row>
    <row r="399" spans="51:67" ht="17.25" customHeight="1">
      <c r="AY399" s="217"/>
      <c r="BE399" s="178">
        <v>90</v>
      </c>
      <c r="BK399" s="4">
        <v>30829</v>
      </c>
      <c r="BL399" s="5">
        <v>2517</v>
      </c>
      <c r="BM399" s="5">
        <v>620</v>
      </c>
      <c r="BN399" s="5">
        <v>137</v>
      </c>
      <c r="BO399" s="5">
        <v>34</v>
      </c>
    </row>
    <row r="400" spans="51:67" ht="17.25" customHeight="1">
      <c r="AY400" s="217"/>
      <c r="BE400" s="178">
        <v>100</v>
      </c>
      <c r="BK400" s="4">
        <v>37820</v>
      </c>
      <c r="BL400" s="5">
        <v>3223</v>
      </c>
      <c r="BM400" s="5">
        <v>793</v>
      </c>
      <c r="BN400" s="5">
        <v>167</v>
      </c>
      <c r="BO400" s="5">
        <v>41</v>
      </c>
    </row>
    <row r="401" spans="51:66" ht="17.25" customHeight="1">
      <c r="AY401" s="217"/>
      <c r="BN401" s="5"/>
    </row>
    <row r="402" spans="51:66" ht="17.25" customHeight="1">
      <c r="AY402" s="217"/>
    </row>
    <row r="403" spans="51:66" ht="17.25" customHeight="1">
      <c r="AY403" s="217"/>
    </row>
    <row r="404" spans="51:66" ht="17.25" customHeight="1">
      <c r="AY404" s="217"/>
    </row>
    <row r="405" spans="51:66" ht="17.25" customHeight="1">
      <c r="AY405" s="217"/>
    </row>
    <row r="406" spans="51:66" ht="17.25" customHeight="1">
      <c r="AY406" s="217"/>
    </row>
    <row r="407" spans="51:66" ht="17.25" customHeight="1">
      <c r="AY407" s="217"/>
    </row>
    <row r="408" spans="51:66" ht="17.25" customHeight="1">
      <c r="AY408" s="217"/>
    </row>
    <row r="409" spans="51:66" ht="17.25" customHeight="1">
      <c r="AY409" s="217"/>
    </row>
    <row r="410" spans="51:66" ht="17.25" customHeight="1">
      <c r="AY410" s="217"/>
    </row>
    <row r="411" spans="51:66" ht="17.25" customHeight="1">
      <c r="AY411" s="217"/>
    </row>
    <row r="412" spans="51:66" ht="17.25" customHeight="1">
      <c r="AY412" s="217"/>
    </row>
    <row r="413" spans="51:66" ht="17.25" customHeight="1">
      <c r="AY413" s="217"/>
    </row>
    <row r="414" spans="51:66" ht="17.25" customHeight="1">
      <c r="AY414" s="217"/>
    </row>
    <row r="415" spans="51:66" ht="17.25" customHeight="1">
      <c r="AY415" s="217"/>
    </row>
    <row r="416" spans="51:66" ht="17.25" customHeight="1">
      <c r="AY416" s="217"/>
    </row>
    <row r="417" spans="51:51" ht="17.25" customHeight="1">
      <c r="AY417" s="217"/>
    </row>
    <row r="418" spans="51:51" ht="17.25" customHeight="1">
      <c r="AY418" s="217"/>
    </row>
    <row r="419" spans="51:51" ht="17.25" customHeight="1">
      <c r="AY419" s="217"/>
    </row>
    <row r="420" spans="51:51" ht="17.25" customHeight="1">
      <c r="AY420" s="217"/>
    </row>
    <row r="421" spans="51:51" ht="17.25" customHeight="1">
      <c r="AY421" s="217"/>
    </row>
    <row r="422" spans="51:51" ht="17.25" customHeight="1">
      <c r="AY422" s="217"/>
    </row>
    <row r="423" spans="51:51" ht="17.25" customHeight="1">
      <c r="AY423" s="217"/>
    </row>
    <row r="424" spans="51:51" ht="17.25" customHeight="1">
      <c r="AY424" s="217"/>
    </row>
    <row r="425" spans="51:51" ht="17.25" customHeight="1">
      <c r="AY425" s="217"/>
    </row>
    <row r="426" spans="51:51" ht="17.25" customHeight="1">
      <c r="AY426" s="217"/>
    </row>
    <row r="427" spans="51:51" ht="17.25" customHeight="1">
      <c r="AY427" s="217"/>
    </row>
    <row r="428" spans="51:51" ht="17.25" customHeight="1">
      <c r="AY428" s="217"/>
    </row>
    <row r="429" spans="51:51" ht="17.25" customHeight="1">
      <c r="AY429" s="217"/>
    </row>
    <row r="430" spans="51:51" ht="17.25" customHeight="1">
      <c r="AY430" s="217"/>
    </row>
    <row r="431" spans="51:51" ht="17.25" customHeight="1">
      <c r="AY431" s="217"/>
    </row>
    <row r="432" spans="51:51" ht="17.25" customHeight="1">
      <c r="AY432" s="217"/>
    </row>
    <row r="433" spans="51:51" ht="17.25" customHeight="1">
      <c r="AY433" s="217"/>
    </row>
    <row r="434" spans="51:51" ht="17.25" customHeight="1">
      <c r="AY434" s="217"/>
    </row>
    <row r="435" spans="51:51" ht="17.25" customHeight="1">
      <c r="AY435" s="217"/>
    </row>
    <row r="436" spans="51:51" ht="17.25" customHeight="1">
      <c r="AY436" s="217"/>
    </row>
    <row r="437" spans="51:51" ht="17.25" customHeight="1">
      <c r="AY437" s="217"/>
    </row>
    <row r="438" spans="51:51" ht="17.25" customHeight="1">
      <c r="AY438" s="217"/>
    </row>
    <row r="439" spans="51:51" ht="17.25" customHeight="1">
      <c r="AY439" s="217"/>
    </row>
    <row r="440" spans="51:51" ht="17.25" customHeight="1">
      <c r="AY440" s="217"/>
    </row>
    <row r="441" spans="51:51" ht="17.25" customHeight="1">
      <c r="AY441" s="217"/>
    </row>
    <row r="442" spans="51:51" ht="17.25" customHeight="1">
      <c r="AY442" s="217"/>
    </row>
    <row r="443" spans="51:51" ht="17.25" customHeight="1">
      <c r="AY443" s="217"/>
    </row>
    <row r="444" spans="51:51" ht="17.25" customHeight="1">
      <c r="AY444" s="217"/>
    </row>
    <row r="445" spans="51:51" ht="17.25" customHeight="1">
      <c r="AY445" s="217"/>
    </row>
    <row r="446" spans="51:51" ht="17.25" customHeight="1">
      <c r="AY446" s="217"/>
    </row>
    <row r="447" spans="51:51" ht="17.25" customHeight="1">
      <c r="AY447" s="217"/>
    </row>
    <row r="448" spans="51:51" ht="17.25" customHeight="1">
      <c r="AY448" s="217"/>
    </row>
    <row r="449" spans="51:51" ht="17.25" customHeight="1">
      <c r="AY449" s="217"/>
    </row>
    <row r="450" spans="51:51" ht="17.25" customHeight="1">
      <c r="AY450" s="217"/>
    </row>
    <row r="451" spans="51:51" ht="17.25" customHeight="1">
      <c r="AY451" s="217"/>
    </row>
    <row r="452" spans="51:51" ht="17.25" customHeight="1">
      <c r="AY452" s="217"/>
    </row>
    <row r="453" spans="51:51" ht="17.25" customHeight="1">
      <c r="AY453" s="217"/>
    </row>
    <row r="454" spans="51:51" ht="17.25" customHeight="1">
      <c r="AY454" s="217"/>
    </row>
    <row r="455" spans="51:51" ht="17.25" customHeight="1">
      <c r="AY455" s="217"/>
    </row>
    <row r="456" spans="51:51" ht="17.25" customHeight="1">
      <c r="AY456" s="217"/>
    </row>
    <row r="457" spans="51:51" ht="17.25" customHeight="1">
      <c r="AY457" s="217"/>
    </row>
    <row r="458" spans="51:51" ht="17.25" customHeight="1">
      <c r="AY458" s="217"/>
    </row>
    <row r="459" spans="51:51" ht="17.25" customHeight="1">
      <c r="AY459" s="217"/>
    </row>
    <row r="460" spans="51:51" ht="17.25" customHeight="1">
      <c r="AY460" s="217"/>
    </row>
    <row r="461" spans="51:51" ht="17.25" customHeight="1">
      <c r="AY461" s="217"/>
    </row>
    <row r="462" spans="51:51" ht="17.25" customHeight="1">
      <c r="AY462" s="217"/>
    </row>
    <row r="463" spans="51:51" ht="17.25" customHeight="1">
      <c r="AY463" s="217"/>
    </row>
    <row r="464" spans="51:51" ht="17.25" customHeight="1">
      <c r="AY464" s="217"/>
    </row>
    <row r="465" spans="51:51" ht="17.25" customHeight="1">
      <c r="AY465" s="217"/>
    </row>
    <row r="466" spans="51:51" ht="17.25" customHeight="1">
      <c r="AY466" s="217"/>
    </row>
    <row r="467" spans="51:51" ht="17.25" customHeight="1">
      <c r="AY467" s="217"/>
    </row>
    <row r="468" spans="51:51" ht="17.25" customHeight="1">
      <c r="AY468" s="217"/>
    </row>
    <row r="469" spans="51:51" ht="17.25" customHeight="1">
      <c r="AY469" s="217"/>
    </row>
    <row r="470" spans="51:51" ht="17.25" customHeight="1">
      <c r="AY470" s="217"/>
    </row>
    <row r="471" spans="51:51" ht="17.25" customHeight="1">
      <c r="AY471" s="217"/>
    </row>
    <row r="472" spans="51:51" ht="17.25" customHeight="1">
      <c r="AY472" s="217"/>
    </row>
    <row r="473" spans="51:51" ht="17.25" customHeight="1">
      <c r="AY473" s="217"/>
    </row>
    <row r="474" spans="51:51" ht="17.25" customHeight="1">
      <c r="AY474" s="217"/>
    </row>
    <row r="475" spans="51:51" ht="17.25" customHeight="1">
      <c r="AY475" s="217"/>
    </row>
    <row r="476" spans="51:51" ht="17.25" customHeight="1">
      <c r="AY476" s="217"/>
    </row>
    <row r="477" spans="51:51" ht="17.25" customHeight="1">
      <c r="AY477" s="217"/>
    </row>
    <row r="478" spans="51:51" ht="17.25" customHeight="1">
      <c r="AY478" s="217"/>
    </row>
    <row r="479" spans="51:51" ht="17.25" customHeight="1">
      <c r="AY479" s="217"/>
    </row>
    <row r="480" spans="51:51" ht="17.25" customHeight="1">
      <c r="AY480" s="217"/>
    </row>
    <row r="481" spans="51:51" ht="17.25" customHeight="1">
      <c r="AY481" s="217"/>
    </row>
    <row r="482" spans="51:51" ht="17.25" customHeight="1">
      <c r="AY482" s="217"/>
    </row>
    <row r="483" spans="51:51" ht="17.25" customHeight="1">
      <c r="AY483" s="217"/>
    </row>
    <row r="484" spans="51:51" ht="17.25" customHeight="1">
      <c r="AY484" s="217"/>
    </row>
    <row r="485" spans="51:51" ht="17.25" customHeight="1">
      <c r="AY485" s="217"/>
    </row>
    <row r="486" spans="51:51" ht="17.25" customHeight="1">
      <c r="AY486" s="217"/>
    </row>
    <row r="487" spans="51:51" ht="17.25" customHeight="1">
      <c r="AY487" s="217"/>
    </row>
    <row r="488" spans="51:51" ht="17.25" customHeight="1">
      <c r="AY488" s="217"/>
    </row>
    <row r="489" spans="51:51" ht="17.25" customHeight="1">
      <c r="AY489" s="217"/>
    </row>
    <row r="490" spans="51:51" ht="17.25" customHeight="1">
      <c r="AY490" s="217"/>
    </row>
    <row r="491" spans="51:51" ht="17.25" customHeight="1">
      <c r="AY491" s="217"/>
    </row>
    <row r="492" spans="51:51" ht="17.25" customHeight="1">
      <c r="AY492" s="217"/>
    </row>
    <row r="493" spans="51:51" ht="17.25" customHeight="1">
      <c r="AY493" s="217"/>
    </row>
    <row r="494" spans="51:51" ht="17.25" customHeight="1">
      <c r="AY494" s="217"/>
    </row>
    <row r="495" spans="51:51" ht="17.25" customHeight="1">
      <c r="AY495" s="217"/>
    </row>
    <row r="496" spans="51:51" ht="17.25" customHeight="1">
      <c r="AY496" s="217"/>
    </row>
    <row r="497" spans="51:51" ht="17.25" customHeight="1">
      <c r="AY497" s="217"/>
    </row>
    <row r="498" spans="51:51" ht="17.25" customHeight="1">
      <c r="AY498" s="217"/>
    </row>
    <row r="499" spans="51:51" ht="17.25" customHeight="1">
      <c r="AY499" s="217"/>
    </row>
    <row r="500" spans="51:51" ht="17.25" customHeight="1">
      <c r="AY500" s="217"/>
    </row>
    <row r="501" spans="51:51" ht="17.25" customHeight="1">
      <c r="AY501" s="217"/>
    </row>
    <row r="502" spans="51:51" ht="17.25" customHeight="1">
      <c r="AY502" s="217"/>
    </row>
    <row r="503" spans="51:51" ht="17.25" customHeight="1">
      <c r="AY503" s="217"/>
    </row>
    <row r="504" spans="51:51" ht="17.25" customHeight="1">
      <c r="AY504" s="217"/>
    </row>
    <row r="505" spans="51:51" ht="17.25" customHeight="1">
      <c r="AY505" s="217"/>
    </row>
    <row r="506" spans="51:51" ht="17.25" customHeight="1">
      <c r="AY506" s="217"/>
    </row>
    <row r="507" spans="51:51" ht="17.25" customHeight="1">
      <c r="AY507" s="217"/>
    </row>
    <row r="508" spans="51:51" ht="17.25" customHeight="1">
      <c r="AY508" s="217"/>
    </row>
    <row r="509" spans="51:51" ht="17.25" customHeight="1">
      <c r="AY509" s="217"/>
    </row>
    <row r="510" spans="51:51" ht="17.25" customHeight="1">
      <c r="AY510" s="217"/>
    </row>
    <row r="511" spans="51:51" ht="17.25" customHeight="1">
      <c r="AY511" s="217"/>
    </row>
    <row r="512" spans="51:51" ht="17.25" customHeight="1">
      <c r="AY512" s="217"/>
    </row>
    <row r="513" spans="51:51" ht="17.25" customHeight="1">
      <c r="AY513" s="217"/>
    </row>
    <row r="514" spans="51:51" ht="17.25" customHeight="1">
      <c r="AY514" s="217"/>
    </row>
    <row r="515" spans="51:51" ht="17.25" customHeight="1">
      <c r="AY515" s="217"/>
    </row>
    <row r="516" spans="51:51" ht="17.25" customHeight="1">
      <c r="AY516" s="217"/>
    </row>
    <row r="517" spans="51:51" ht="17.25" customHeight="1">
      <c r="AY517" s="217"/>
    </row>
    <row r="518" spans="51:51" ht="17.25" customHeight="1">
      <c r="AY518" s="217"/>
    </row>
    <row r="519" spans="51:51" ht="17.25" customHeight="1">
      <c r="AY519" s="217"/>
    </row>
    <row r="520" spans="51:51" ht="17.25" customHeight="1">
      <c r="AY520" s="217"/>
    </row>
    <row r="521" spans="51:51" ht="17.25" customHeight="1">
      <c r="AY521" s="217"/>
    </row>
    <row r="522" spans="51:51" ht="17.25" customHeight="1">
      <c r="AY522" s="217"/>
    </row>
    <row r="523" spans="51:51" ht="17.25" customHeight="1">
      <c r="AY523" s="217"/>
    </row>
    <row r="524" spans="51:51" ht="17.25" customHeight="1">
      <c r="AY524" s="217"/>
    </row>
    <row r="525" spans="51:51" ht="17.25" customHeight="1">
      <c r="AY525" s="217"/>
    </row>
    <row r="526" spans="51:51" ht="17.25" customHeight="1">
      <c r="AY526" s="217"/>
    </row>
    <row r="527" spans="51:51" ht="17.25" customHeight="1">
      <c r="AY527" s="217"/>
    </row>
    <row r="528" spans="51:51" ht="17.25" customHeight="1">
      <c r="AY528" s="217"/>
    </row>
    <row r="529" spans="51:51" ht="17.25" customHeight="1">
      <c r="AY529" s="217"/>
    </row>
    <row r="530" spans="51:51" ht="17.25" customHeight="1">
      <c r="AY530" s="217"/>
    </row>
    <row r="531" spans="51:51" ht="17.25" customHeight="1">
      <c r="AY531" s="217"/>
    </row>
    <row r="532" spans="51:51" ht="17.25" customHeight="1">
      <c r="AY532" s="217"/>
    </row>
    <row r="533" spans="51:51" ht="17.25" customHeight="1">
      <c r="AY533" s="217"/>
    </row>
    <row r="534" spans="51:51" ht="17.25" customHeight="1">
      <c r="AY534" s="217"/>
    </row>
    <row r="535" spans="51:51" ht="17.25" customHeight="1">
      <c r="AY535" s="217"/>
    </row>
    <row r="536" spans="51:51" ht="17.25" customHeight="1">
      <c r="AY536" s="217"/>
    </row>
    <row r="537" spans="51:51" ht="17.25" customHeight="1">
      <c r="AY537" s="217"/>
    </row>
    <row r="538" spans="51:51" ht="17.25" customHeight="1">
      <c r="AY538" s="217"/>
    </row>
    <row r="539" spans="51:51" ht="17.25" customHeight="1">
      <c r="AY539" s="217"/>
    </row>
    <row r="540" spans="51:51" ht="17.25" customHeight="1">
      <c r="AY540" s="217"/>
    </row>
    <row r="541" spans="51:51" ht="17.25" customHeight="1">
      <c r="AY541" s="217"/>
    </row>
    <row r="542" spans="51:51" ht="17.25" customHeight="1">
      <c r="AY542" s="217"/>
    </row>
    <row r="543" spans="51:51" ht="17.25" customHeight="1">
      <c r="AY543" s="217"/>
    </row>
    <row r="544" spans="51:51" ht="17.25" customHeight="1">
      <c r="AY544" s="217"/>
    </row>
    <row r="545" spans="51:51" ht="17.25" customHeight="1">
      <c r="AY545" s="217"/>
    </row>
    <row r="546" spans="51:51" ht="17.25" customHeight="1">
      <c r="AY546" s="217"/>
    </row>
    <row r="547" spans="51:51" ht="17.25" customHeight="1">
      <c r="AY547" s="217"/>
    </row>
    <row r="548" spans="51:51" ht="17.25" customHeight="1">
      <c r="AY548" s="217"/>
    </row>
    <row r="549" spans="51:51" ht="17.25" customHeight="1">
      <c r="AY549" s="217"/>
    </row>
    <row r="550" spans="51:51" ht="17.25" customHeight="1">
      <c r="AY550" s="217"/>
    </row>
    <row r="551" spans="51:51" ht="17.25" customHeight="1">
      <c r="AY551" s="217"/>
    </row>
    <row r="552" spans="51:51" ht="17.25" customHeight="1">
      <c r="AY552" s="217"/>
    </row>
    <row r="553" spans="51:51" ht="17.25" customHeight="1">
      <c r="AY553" s="217"/>
    </row>
    <row r="554" spans="51:51" ht="17.25" customHeight="1">
      <c r="AY554" s="217"/>
    </row>
    <row r="555" spans="51:51" ht="17.25" customHeight="1">
      <c r="AY555" s="217"/>
    </row>
    <row r="556" spans="51:51" ht="17.25" customHeight="1">
      <c r="AY556" s="217"/>
    </row>
    <row r="557" spans="51:51" ht="17.25" customHeight="1">
      <c r="AY557" s="217"/>
    </row>
    <row r="558" spans="51:51" ht="17.25" customHeight="1">
      <c r="AY558" s="217"/>
    </row>
    <row r="559" spans="51:51" ht="17.25" customHeight="1">
      <c r="AY559" s="217"/>
    </row>
    <row r="560" spans="51:51" ht="17.25" customHeight="1">
      <c r="AY560" s="217"/>
    </row>
    <row r="561" spans="51:51" ht="17.25" customHeight="1">
      <c r="AY561" s="217"/>
    </row>
    <row r="562" spans="51:51" ht="17.25" customHeight="1">
      <c r="AY562" s="217"/>
    </row>
    <row r="563" spans="51:51" ht="17.25" customHeight="1">
      <c r="AY563" s="217"/>
    </row>
    <row r="564" spans="51:51" ht="17.25" customHeight="1">
      <c r="AY564" s="217"/>
    </row>
    <row r="565" spans="51:51" ht="17.25" customHeight="1">
      <c r="AY565" s="217"/>
    </row>
    <row r="566" spans="51:51" ht="17.25" customHeight="1">
      <c r="AY566" s="217"/>
    </row>
    <row r="567" spans="51:51" ht="17.25" customHeight="1">
      <c r="AY567" s="217"/>
    </row>
    <row r="568" spans="51:51" ht="17.25" customHeight="1">
      <c r="AY568" s="217"/>
    </row>
    <row r="569" spans="51:51" ht="17.25" customHeight="1">
      <c r="AY569" s="217"/>
    </row>
    <row r="570" spans="51:51" ht="17.25" customHeight="1">
      <c r="AY570" s="217"/>
    </row>
    <row r="571" spans="51:51" ht="17.25" customHeight="1">
      <c r="AY571" s="217"/>
    </row>
    <row r="572" spans="51:51" ht="17.25" customHeight="1">
      <c r="AY572" s="217"/>
    </row>
    <row r="573" spans="51:51" ht="17.25" customHeight="1">
      <c r="AY573" s="217"/>
    </row>
    <row r="574" spans="51:51" ht="17.25" customHeight="1">
      <c r="AY574" s="217"/>
    </row>
    <row r="575" spans="51:51" ht="17.25" customHeight="1">
      <c r="AY575" s="217"/>
    </row>
    <row r="576" spans="51:51" ht="17.25" customHeight="1">
      <c r="AY576" s="217"/>
    </row>
    <row r="577" spans="51:51" ht="17.25" customHeight="1">
      <c r="AY577" s="217"/>
    </row>
    <row r="578" spans="51:51" ht="17.25" customHeight="1">
      <c r="AY578" s="217"/>
    </row>
    <row r="579" spans="51:51" ht="17.25" customHeight="1">
      <c r="AY579" s="217"/>
    </row>
    <row r="580" spans="51:51" ht="17.25" customHeight="1">
      <c r="AY580" s="217"/>
    </row>
    <row r="581" spans="51:51" ht="17.25" customHeight="1">
      <c r="AY581" s="217"/>
    </row>
    <row r="582" spans="51:51" ht="17.25" customHeight="1">
      <c r="AY582" s="217"/>
    </row>
    <row r="583" spans="51:51" ht="17.25" customHeight="1">
      <c r="AY583" s="217"/>
    </row>
    <row r="584" spans="51:51" ht="17.25" customHeight="1">
      <c r="AY584" s="217"/>
    </row>
    <row r="585" spans="51:51" ht="17.25" customHeight="1">
      <c r="AY585" s="217"/>
    </row>
    <row r="586" spans="51:51" ht="17.25" customHeight="1">
      <c r="AY586" s="217"/>
    </row>
    <row r="587" spans="51:51" ht="17.25" customHeight="1">
      <c r="AY587" s="217"/>
    </row>
    <row r="588" spans="51:51" ht="17.25" customHeight="1">
      <c r="AY588" s="217"/>
    </row>
    <row r="589" spans="51:51" ht="17.25" customHeight="1">
      <c r="AY589" s="217"/>
    </row>
    <row r="590" spans="51:51" ht="17.25" customHeight="1">
      <c r="AY590" s="217"/>
    </row>
    <row r="591" spans="51:51" ht="17.25" customHeight="1">
      <c r="AY591" s="217"/>
    </row>
    <row r="592" spans="51:51" ht="17.25" customHeight="1">
      <c r="AY592" s="217"/>
    </row>
    <row r="593" spans="51:51" ht="17.25" customHeight="1">
      <c r="AY593" s="217"/>
    </row>
    <row r="594" spans="51:51" ht="17.25" customHeight="1">
      <c r="AY594" s="217"/>
    </row>
    <row r="595" spans="51:51" ht="17.25" customHeight="1">
      <c r="AY595" s="217"/>
    </row>
    <row r="596" spans="51:51" ht="17.25" customHeight="1">
      <c r="AY596" s="217"/>
    </row>
    <row r="597" spans="51:51" ht="17.25" customHeight="1">
      <c r="AY597" s="217"/>
    </row>
    <row r="598" spans="51:51" ht="17.25" customHeight="1">
      <c r="AY598" s="217"/>
    </row>
    <row r="599" spans="51:51" ht="17.25" customHeight="1">
      <c r="AY599" s="217"/>
    </row>
    <row r="600" spans="51:51" ht="17.25" customHeight="1">
      <c r="AY600" s="217"/>
    </row>
    <row r="601" spans="51:51" ht="17.25" customHeight="1">
      <c r="AY601" s="217"/>
    </row>
    <row r="602" spans="51:51" ht="17.25" customHeight="1">
      <c r="AY602" s="217"/>
    </row>
    <row r="603" spans="51:51" ht="17.25" customHeight="1">
      <c r="AY603" s="217"/>
    </row>
    <row r="604" spans="51:51" ht="17.25" customHeight="1">
      <c r="AY604" s="217"/>
    </row>
    <row r="605" spans="51:51" ht="17.25" customHeight="1">
      <c r="AY605" s="217"/>
    </row>
    <row r="606" spans="51:51" ht="17.25" customHeight="1">
      <c r="AY606" s="217"/>
    </row>
    <row r="607" spans="51:51" ht="17.25" customHeight="1">
      <c r="AY607" s="217"/>
    </row>
    <row r="608" spans="51:51" ht="17.25" customHeight="1">
      <c r="AY608" s="217"/>
    </row>
    <row r="609" spans="51:51" ht="17.25" customHeight="1">
      <c r="AY609" s="217"/>
    </row>
    <row r="610" spans="51:51" ht="17.25" customHeight="1">
      <c r="AY610" s="217"/>
    </row>
    <row r="611" spans="51:51" ht="17.25" customHeight="1">
      <c r="AY611" s="217"/>
    </row>
    <row r="612" spans="51:51" ht="17.25" customHeight="1">
      <c r="AY612" s="217"/>
    </row>
    <row r="613" spans="51:51" ht="17.25" customHeight="1">
      <c r="AY613" s="217"/>
    </row>
    <row r="614" spans="51:51" ht="17.25" customHeight="1">
      <c r="AY614" s="217"/>
    </row>
    <row r="615" spans="51:51" ht="17.25" customHeight="1">
      <c r="AY615" s="217"/>
    </row>
    <row r="616" spans="51:51" ht="17.25" customHeight="1">
      <c r="AY616" s="217"/>
    </row>
    <row r="617" spans="51:51" ht="17.25" customHeight="1">
      <c r="AY617" s="217"/>
    </row>
    <row r="618" spans="51:51" ht="17.25" customHeight="1">
      <c r="AY618" s="217"/>
    </row>
    <row r="619" spans="51:51" ht="17.25" customHeight="1">
      <c r="AY619" s="217"/>
    </row>
    <row r="620" spans="51:51" ht="17.25" customHeight="1">
      <c r="AY620" s="217"/>
    </row>
    <row r="621" spans="51:51" ht="17.25" customHeight="1">
      <c r="AY621" s="217"/>
    </row>
    <row r="622" spans="51:51" ht="17.25" customHeight="1">
      <c r="AY622" s="217"/>
    </row>
    <row r="623" spans="51:51" ht="17.25" customHeight="1">
      <c r="AY623" s="217"/>
    </row>
    <row r="624" spans="51:51" ht="17.25" customHeight="1">
      <c r="AY624" s="217"/>
    </row>
    <row r="625" spans="51:51" ht="17.25" customHeight="1">
      <c r="AY625" s="217"/>
    </row>
    <row r="626" spans="51:51" ht="17.25" customHeight="1">
      <c r="AY626" s="217"/>
    </row>
    <row r="627" spans="51:51" ht="17.25" customHeight="1">
      <c r="AY627" s="217"/>
    </row>
    <row r="628" spans="51:51" ht="17.25" customHeight="1">
      <c r="AY628" s="217"/>
    </row>
    <row r="629" spans="51:51" ht="17.25" customHeight="1">
      <c r="AY629" s="217"/>
    </row>
    <row r="630" spans="51:51" ht="17.25" customHeight="1">
      <c r="AY630" s="217"/>
    </row>
    <row r="631" spans="51:51" ht="17.25" customHeight="1">
      <c r="AY631" s="217"/>
    </row>
    <row r="632" spans="51:51" ht="17.25" customHeight="1">
      <c r="AY632" s="217"/>
    </row>
    <row r="633" spans="51:51" ht="17.25" customHeight="1">
      <c r="AY633" s="217"/>
    </row>
    <row r="634" spans="51:51" ht="17.25" customHeight="1">
      <c r="AY634" s="217"/>
    </row>
    <row r="635" spans="51:51" ht="17.25" customHeight="1">
      <c r="AY635" s="217"/>
    </row>
    <row r="636" spans="51:51" ht="17.25" customHeight="1">
      <c r="AY636" s="217"/>
    </row>
    <row r="637" spans="51:51" ht="17.25" customHeight="1">
      <c r="AY637" s="217"/>
    </row>
    <row r="638" spans="51:51" ht="17.25" customHeight="1">
      <c r="AY638" s="217"/>
    </row>
    <row r="639" spans="51:51" ht="17.25" customHeight="1">
      <c r="AY639" s="217"/>
    </row>
    <row r="640" spans="51:51" ht="17.25" customHeight="1">
      <c r="AY640" s="217"/>
    </row>
    <row r="641" spans="51:51" ht="17.25" customHeight="1">
      <c r="AY641" s="217"/>
    </row>
    <row r="642" spans="51:51" ht="17.25" customHeight="1">
      <c r="AY642" s="217"/>
    </row>
    <row r="643" spans="51:51" ht="17.25" customHeight="1">
      <c r="AY643" s="217"/>
    </row>
    <row r="644" spans="51:51" ht="17.25" customHeight="1">
      <c r="AY644" s="217"/>
    </row>
    <row r="645" spans="51:51" ht="17.25" customHeight="1">
      <c r="AY645" s="217"/>
    </row>
    <row r="646" spans="51:51" ht="17.25" customHeight="1">
      <c r="AY646" s="217"/>
    </row>
    <row r="647" spans="51:51" ht="17.25" customHeight="1">
      <c r="AY647" s="217"/>
    </row>
    <row r="648" spans="51:51" ht="17.25" customHeight="1">
      <c r="AY648" s="217"/>
    </row>
    <row r="649" spans="51:51" ht="17.25" customHeight="1">
      <c r="AY649" s="217"/>
    </row>
    <row r="650" spans="51:51" ht="17.25" customHeight="1">
      <c r="AY650" s="217"/>
    </row>
    <row r="651" spans="51:51" ht="17.25" customHeight="1">
      <c r="AY651" s="217"/>
    </row>
    <row r="652" spans="51:51" ht="17.25" customHeight="1">
      <c r="AY652" s="217"/>
    </row>
    <row r="653" spans="51:51" ht="17.25" customHeight="1">
      <c r="AY653" s="217"/>
    </row>
    <row r="654" spans="51:51" ht="17.25" customHeight="1">
      <c r="AY654" s="217"/>
    </row>
    <row r="655" spans="51:51" ht="17.25" customHeight="1">
      <c r="AY655" s="217"/>
    </row>
    <row r="656" spans="51:51" ht="17.25" customHeight="1">
      <c r="AY656" s="217"/>
    </row>
    <row r="657" spans="51:51" ht="17.25" customHeight="1">
      <c r="AY657" s="217"/>
    </row>
    <row r="658" spans="51:51" ht="17.25" customHeight="1">
      <c r="AY658" s="217"/>
    </row>
    <row r="659" spans="51:51" ht="17.25" customHeight="1">
      <c r="AY659" s="217"/>
    </row>
    <row r="660" spans="51:51" ht="17.25" customHeight="1">
      <c r="AY660" s="217"/>
    </row>
    <row r="661" spans="51:51" ht="17.25" customHeight="1">
      <c r="AY661" s="217"/>
    </row>
    <row r="662" spans="51:51" ht="17.25" customHeight="1">
      <c r="AY662" s="217"/>
    </row>
    <row r="663" spans="51:51" ht="17.25" customHeight="1">
      <c r="AY663" s="217"/>
    </row>
    <row r="664" spans="51:51" ht="17.25" customHeight="1">
      <c r="AY664" s="217"/>
    </row>
    <row r="665" spans="51:51" ht="17.25" customHeight="1">
      <c r="AY665" s="217"/>
    </row>
    <row r="666" spans="51:51" ht="17.25" customHeight="1">
      <c r="AY666" s="217"/>
    </row>
    <row r="667" spans="51:51" ht="17.25" customHeight="1">
      <c r="AY667" s="217"/>
    </row>
    <row r="668" spans="51:51" ht="17.25" customHeight="1">
      <c r="AY668" s="217"/>
    </row>
    <row r="669" spans="51:51" ht="17.25" customHeight="1">
      <c r="AY669" s="217"/>
    </row>
    <row r="670" spans="51:51" ht="17.25" customHeight="1">
      <c r="AY670" s="217"/>
    </row>
    <row r="671" spans="51:51" ht="17.25" customHeight="1">
      <c r="AY671" s="217"/>
    </row>
    <row r="672" spans="51:51" ht="17.25" customHeight="1">
      <c r="AY672" s="217"/>
    </row>
    <row r="673" spans="51:51" ht="17.25" customHeight="1">
      <c r="AY673" s="217"/>
    </row>
    <row r="674" spans="51:51" ht="17.25" customHeight="1">
      <c r="AY674" s="217"/>
    </row>
    <row r="675" spans="51:51" ht="17.25" customHeight="1">
      <c r="AY675" s="217"/>
    </row>
    <row r="676" spans="51:51" ht="17.25" customHeight="1">
      <c r="AY676" s="217"/>
    </row>
    <row r="677" spans="51:51" ht="17.25" customHeight="1">
      <c r="AY677" s="217"/>
    </row>
    <row r="678" spans="51:51" ht="17.25" customHeight="1">
      <c r="AY678" s="217"/>
    </row>
    <row r="679" spans="51:51" ht="17.25" customHeight="1">
      <c r="AY679" s="217"/>
    </row>
    <row r="680" spans="51:51" ht="17.25" customHeight="1">
      <c r="AY680" s="217"/>
    </row>
    <row r="681" spans="51:51" ht="17.25" customHeight="1">
      <c r="AY681" s="217"/>
    </row>
    <row r="682" spans="51:51" ht="17.25" customHeight="1">
      <c r="AY682" s="217"/>
    </row>
    <row r="683" spans="51:51" ht="17.25" customHeight="1">
      <c r="AY683" s="217"/>
    </row>
    <row r="684" spans="51:51" ht="17.25" customHeight="1">
      <c r="AY684" s="217"/>
    </row>
    <row r="685" spans="51:51" ht="17.25" customHeight="1">
      <c r="AY685" s="217"/>
    </row>
    <row r="686" spans="51:51" ht="17.25" customHeight="1">
      <c r="AY686" s="217"/>
    </row>
    <row r="687" spans="51:51" ht="17.25" customHeight="1">
      <c r="AY687" s="217"/>
    </row>
    <row r="688" spans="51:51" ht="17.25" customHeight="1">
      <c r="AY688" s="217"/>
    </row>
    <row r="689" spans="51:51" ht="17.25" customHeight="1">
      <c r="AY689" s="217"/>
    </row>
    <row r="690" spans="51:51" ht="17.25" customHeight="1">
      <c r="AY690" s="217"/>
    </row>
    <row r="691" spans="51:51" ht="17.25" customHeight="1">
      <c r="AY691" s="217"/>
    </row>
    <row r="692" spans="51:51" ht="17.25" customHeight="1">
      <c r="AY692" s="217"/>
    </row>
    <row r="693" spans="51:51" ht="17.25" customHeight="1">
      <c r="AY693" s="217"/>
    </row>
    <row r="694" spans="51:51" ht="17.25" customHeight="1">
      <c r="AY694" s="217"/>
    </row>
    <row r="695" spans="51:51" ht="17.25" customHeight="1">
      <c r="AY695" s="217"/>
    </row>
    <row r="696" spans="51:51" ht="17.25" customHeight="1">
      <c r="AY696" s="217"/>
    </row>
    <row r="697" spans="51:51" ht="17.25" customHeight="1">
      <c r="AY697" s="217"/>
    </row>
    <row r="698" spans="51:51" ht="17.25" customHeight="1">
      <c r="AY698" s="217"/>
    </row>
    <row r="699" spans="51:51" ht="17.25" customHeight="1">
      <c r="AY699" s="217"/>
    </row>
    <row r="700" spans="51:51" ht="17.25" customHeight="1">
      <c r="AY700" s="217"/>
    </row>
    <row r="701" spans="51:51" ht="17.25" customHeight="1">
      <c r="AY701" s="217"/>
    </row>
    <row r="702" spans="51:51" ht="17.25" customHeight="1">
      <c r="AY702" s="217"/>
    </row>
    <row r="703" spans="51:51" ht="17.25" customHeight="1">
      <c r="AY703" s="217"/>
    </row>
    <row r="704" spans="51:51" ht="17.25" customHeight="1">
      <c r="AY704" s="217"/>
    </row>
    <row r="705" spans="51:51" ht="17.25" customHeight="1">
      <c r="AY705" s="217"/>
    </row>
    <row r="706" spans="51:51" ht="17.25" customHeight="1">
      <c r="AY706" s="217"/>
    </row>
    <row r="707" spans="51:51" ht="17.25" customHeight="1">
      <c r="AY707" s="217"/>
    </row>
    <row r="708" spans="51:51" ht="17.25" customHeight="1">
      <c r="AY708" s="217"/>
    </row>
    <row r="709" spans="51:51" ht="17.25" customHeight="1">
      <c r="AY709" s="217"/>
    </row>
    <row r="710" spans="51:51" ht="17.25" customHeight="1">
      <c r="AY710" s="217"/>
    </row>
    <row r="711" spans="51:51" ht="17.25" customHeight="1">
      <c r="AY711" s="217"/>
    </row>
    <row r="712" spans="51:51" ht="17.25" customHeight="1">
      <c r="AY712" s="217"/>
    </row>
    <row r="713" spans="51:51" ht="17.25" customHeight="1">
      <c r="AY713" s="217"/>
    </row>
    <row r="714" spans="51:51" ht="17.25" customHeight="1">
      <c r="AY714" s="217"/>
    </row>
    <row r="715" spans="51:51" ht="17.25" customHeight="1">
      <c r="AY715" s="217"/>
    </row>
    <row r="716" spans="51:51" ht="17.25" customHeight="1">
      <c r="AY716" s="217"/>
    </row>
    <row r="717" spans="51:51" ht="17.25" customHeight="1">
      <c r="AY717" s="217"/>
    </row>
    <row r="718" spans="51:51" ht="17.25" customHeight="1">
      <c r="AY718" s="217"/>
    </row>
    <row r="719" spans="51:51" ht="17.25" customHeight="1">
      <c r="AY719" s="217"/>
    </row>
    <row r="720" spans="51:51" ht="17.25" customHeight="1">
      <c r="AY720" s="217"/>
    </row>
    <row r="721" spans="51:51" ht="17.25" customHeight="1">
      <c r="AY721" s="217"/>
    </row>
    <row r="722" spans="51:51" ht="17.25" customHeight="1">
      <c r="AY722" s="217"/>
    </row>
    <row r="723" spans="51:51" ht="17.25" customHeight="1">
      <c r="AY723" s="217"/>
    </row>
    <row r="724" spans="51:51" ht="17.25" customHeight="1">
      <c r="AY724" s="217"/>
    </row>
    <row r="725" spans="51:51" ht="17.25" customHeight="1">
      <c r="AY725" s="217"/>
    </row>
    <row r="726" spans="51:51" ht="17.25" customHeight="1">
      <c r="AY726" s="217"/>
    </row>
    <row r="727" spans="51:51" ht="17.25" customHeight="1">
      <c r="AY727" s="217"/>
    </row>
    <row r="728" spans="51:51" ht="17.25" customHeight="1">
      <c r="AY728" s="217"/>
    </row>
    <row r="729" spans="51:51" ht="17.25" customHeight="1">
      <c r="AY729" s="217"/>
    </row>
    <row r="730" spans="51:51" ht="17.25" customHeight="1">
      <c r="AY730" s="217"/>
    </row>
    <row r="731" spans="51:51" ht="17.25" customHeight="1">
      <c r="AY731" s="217"/>
    </row>
    <row r="732" spans="51:51" ht="17.25" customHeight="1">
      <c r="AY732" s="217"/>
    </row>
    <row r="733" spans="51:51" ht="17.25" customHeight="1">
      <c r="AY733" s="217"/>
    </row>
    <row r="734" spans="51:51" ht="17.25" customHeight="1">
      <c r="AY734" s="217"/>
    </row>
    <row r="735" spans="51:51" ht="17.25" customHeight="1">
      <c r="AY735" s="217"/>
    </row>
    <row r="736" spans="51:51" ht="17.25" customHeight="1">
      <c r="AY736" s="217"/>
    </row>
    <row r="737" spans="51:51" ht="17.25" customHeight="1">
      <c r="AY737" s="217"/>
    </row>
    <row r="738" spans="51:51" ht="17.25" customHeight="1">
      <c r="AY738" s="217"/>
    </row>
    <row r="739" spans="51:51" ht="17.25" customHeight="1">
      <c r="AY739" s="217"/>
    </row>
    <row r="740" spans="51:51" ht="17.25" customHeight="1">
      <c r="AY740" s="217"/>
    </row>
    <row r="741" spans="51:51" ht="17.25" customHeight="1">
      <c r="AY741" s="217"/>
    </row>
    <row r="742" spans="51:51" ht="17.25" customHeight="1">
      <c r="AY742" s="217"/>
    </row>
    <row r="743" spans="51:51" ht="17.25" customHeight="1">
      <c r="AY743" s="217"/>
    </row>
    <row r="744" spans="51:51" ht="17.25" customHeight="1">
      <c r="AY744" s="217"/>
    </row>
    <row r="745" spans="51:51" ht="17.25" customHeight="1">
      <c r="AY745" s="217"/>
    </row>
    <row r="746" spans="51:51" ht="17.25" customHeight="1">
      <c r="AY746" s="217"/>
    </row>
    <row r="747" spans="51:51" ht="17.25" customHeight="1">
      <c r="AY747" s="217"/>
    </row>
    <row r="748" spans="51:51" ht="17.25" customHeight="1">
      <c r="AY748" s="217"/>
    </row>
    <row r="749" spans="51:51" ht="17.25" customHeight="1">
      <c r="AY749" s="217"/>
    </row>
    <row r="750" spans="51:51" ht="17.25" customHeight="1">
      <c r="AY750" s="217"/>
    </row>
    <row r="751" spans="51:51" ht="17.25" customHeight="1">
      <c r="AY751" s="217"/>
    </row>
    <row r="752" spans="51:51" ht="17.25" customHeight="1">
      <c r="AY752" s="217"/>
    </row>
    <row r="753" spans="51:51" ht="17.25" customHeight="1">
      <c r="AY753" s="217"/>
    </row>
    <row r="754" spans="51:51" ht="17.25" customHeight="1">
      <c r="AY754" s="217"/>
    </row>
    <row r="755" spans="51:51" ht="17.25" customHeight="1">
      <c r="AY755" s="217"/>
    </row>
    <row r="756" spans="51:51" ht="17.25" customHeight="1">
      <c r="AY756" s="217"/>
    </row>
    <row r="757" spans="51:51" ht="17.25" customHeight="1">
      <c r="AY757" s="217"/>
    </row>
    <row r="758" spans="51:51" ht="17.25" customHeight="1">
      <c r="AY758" s="217"/>
    </row>
    <row r="759" spans="51:51" ht="17.25" customHeight="1">
      <c r="AY759" s="217"/>
    </row>
    <row r="760" spans="51:51" ht="17.25" customHeight="1">
      <c r="AY760" s="217"/>
    </row>
    <row r="761" spans="51:51" ht="17.25" customHeight="1">
      <c r="AY761" s="217"/>
    </row>
    <row r="762" spans="51:51" ht="17.25" customHeight="1">
      <c r="AY762" s="217"/>
    </row>
    <row r="763" spans="51:51" ht="17.25" customHeight="1">
      <c r="AY763" s="217"/>
    </row>
    <row r="764" spans="51:51" ht="17.25" customHeight="1">
      <c r="AY764" s="217"/>
    </row>
    <row r="765" spans="51:51" ht="17.25" customHeight="1">
      <c r="AY765" s="217"/>
    </row>
    <row r="766" spans="51:51" ht="17.25" customHeight="1">
      <c r="AY766" s="217"/>
    </row>
    <row r="767" spans="51:51" ht="17.25" customHeight="1">
      <c r="AY767" s="217"/>
    </row>
    <row r="768" spans="51:51" ht="17.25" customHeight="1">
      <c r="AY768" s="217"/>
    </row>
    <row r="769" spans="51:51" ht="17.25" customHeight="1">
      <c r="AY769" s="217"/>
    </row>
    <row r="770" spans="51:51" ht="17.25" customHeight="1">
      <c r="AY770" s="217"/>
    </row>
    <row r="771" spans="51:51" ht="17.25" customHeight="1">
      <c r="AY771" s="217"/>
    </row>
    <row r="772" spans="51:51" ht="17.25" customHeight="1">
      <c r="AY772" s="217"/>
    </row>
    <row r="773" spans="51:51" ht="17.25" customHeight="1">
      <c r="AY773" s="217"/>
    </row>
    <row r="774" spans="51:51" ht="17.25" customHeight="1">
      <c r="AY774" s="217"/>
    </row>
    <row r="775" spans="51:51" ht="17.25" customHeight="1">
      <c r="AY775" s="217"/>
    </row>
    <row r="776" spans="51:51" ht="17.25" customHeight="1">
      <c r="AY776" s="217"/>
    </row>
    <row r="777" spans="51:51" ht="17.25" customHeight="1">
      <c r="AY777" s="217"/>
    </row>
    <row r="778" spans="51:51" ht="17.25" customHeight="1">
      <c r="AY778" s="217"/>
    </row>
    <row r="779" spans="51:51" ht="17.25" customHeight="1">
      <c r="AY779" s="217"/>
    </row>
    <row r="780" spans="51:51" ht="17.25" customHeight="1">
      <c r="AY780" s="217"/>
    </row>
    <row r="781" spans="51:51" ht="17.25" customHeight="1">
      <c r="AY781" s="217"/>
    </row>
    <row r="782" spans="51:51" ht="17.25" customHeight="1">
      <c r="AY782" s="217"/>
    </row>
    <row r="783" spans="51:51" ht="17.25" customHeight="1">
      <c r="AY783" s="217"/>
    </row>
    <row r="784" spans="51:51" ht="17.25" customHeight="1">
      <c r="AY784" s="217"/>
    </row>
    <row r="785" spans="51:51" ht="17.25" customHeight="1">
      <c r="AY785" s="217"/>
    </row>
    <row r="786" spans="51:51" ht="17.25" customHeight="1">
      <c r="AY786" s="217"/>
    </row>
    <row r="787" spans="51:51" ht="17.25" customHeight="1">
      <c r="AY787" s="217"/>
    </row>
    <row r="788" spans="51:51" ht="17.25" customHeight="1">
      <c r="AY788" s="217"/>
    </row>
    <row r="789" spans="51:51" ht="17.25" customHeight="1">
      <c r="AY789" s="217"/>
    </row>
    <row r="790" spans="51:51" ht="17.25" customHeight="1">
      <c r="AY790" s="217"/>
    </row>
    <row r="791" spans="51:51" ht="17.25" customHeight="1">
      <c r="AY791" s="217"/>
    </row>
    <row r="792" spans="51:51" ht="17.25" customHeight="1">
      <c r="AY792" s="217"/>
    </row>
    <row r="793" spans="51:51" ht="17.25" customHeight="1">
      <c r="AY793" s="217"/>
    </row>
    <row r="794" spans="51:51" ht="17.25" customHeight="1">
      <c r="AY794" s="217"/>
    </row>
    <row r="795" spans="51:51" ht="17.25" customHeight="1">
      <c r="AY795" s="217"/>
    </row>
    <row r="796" spans="51:51" ht="17.25" customHeight="1">
      <c r="AY796" s="217"/>
    </row>
    <row r="797" spans="51:51" ht="17.25" customHeight="1">
      <c r="AY797" s="217"/>
    </row>
    <row r="798" spans="51:51" ht="17.25" customHeight="1">
      <c r="AY798" s="217"/>
    </row>
    <row r="799" spans="51:51" ht="17.25" customHeight="1">
      <c r="AY799" s="217"/>
    </row>
    <row r="800" spans="51:51" ht="17.25" customHeight="1">
      <c r="AY800" s="217"/>
    </row>
    <row r="801" spans="51:51" ht="17.25" customHeight="1">
      <c r="AY801" s="217"/>
    </row>
    <row r="802" spans="51:51" ht="17.25" customHeight="1">
      <c r="AY802" s="217"/>
    </row>
    <row r="803" spans="51:51" ht="17.25" customHeight="1">
      <c r="AY803" s="217"/>
    </row>
    <row r="804" spans="51:51" ht="17.25" customHeight="1">
      <c r="AY804" s="217"/>
    </row>
    <row r="805" spans="51:51" ht="17.25" customHeight="1">
      <c r="AY805" s="217"/>
    </row>
    <row r="806" spans="51:51" ht="17.25" customHeight="1">
      <c r="AY806" s="217"/>
    </row>
    <row r="807" spans="51:51" ht="17.25" customHeight="1">
      <c r="AY807" s="217"/>
    </row>
    <row r="808" spans="51:51" ht="17.25" customHeight="1">
      <c r="AY808" s="217"/>
    </row>
    <row r="809" spans="51:51" ht="17.25" customHeight="1">
      <c r="AY809" s="217"/>
    </row>
    <row r="810" spans="51:51" ht="17.25" customHeight="1">
      <c r="AY810" s="217"/>
    </row>
    <row r="811" spans="51:51" ht="17.25" customHeight="1">
      <c r="AY811" s="217"/>
    </row>
    <row r="812" spans="51:51" ht="17.25" customHeight="1">
      <c r="AY812" s="217"/>
    </row>
    <row r="813" spans="51:51" ht="17.25" customHeight="1">
      <c r="AY813" s="217"/>
    </row>
    <row r="814" spans="51:51" ht="17.25" customHeight="1">
      <c r="AY814" s="217"/>
    </row>
    <row r="815" spans="51:51" ht="17.25" customHeight="1">
      <c r="AY815" s="217"/>
    </row>
    <row r="816" spans="51:51" ht="17.25" customHeight="1">
      <c r="AY816" s="217"/>
    </row>
    <row r="817" spans="51:51" ht="17.25" customHeight="1">
      <c r="AY817" s="217"/>
    </row>
    <row r="818" spans="51:51" ht="17.25" customHeight="1">
      <c r="AY818" s="217"/>
    </row>
    <row r="819" spans="51:51" ht="17.25" customHeight="1">
      <c r="AY819" s="217"/>
    </row>
    <row r="820" spans="51:51" ht="17.25" customHeight="1">
      <c r="AY820" s="217"/>
    </row>
    <row r="821" spans="51:51" ht="17.25" customHeight="1">
      <c r="AY821" s="217"/>
    </row>
    <row r="822" spans="51:51" ht="17.25" customHeight="1">
      <c r="AY822" s="217"/>
    </row>
    <row r="823" spans="51:51" ht="17.25" customHeight="1">
      <c r="AY823" s="217"/>
    </row>
    <row r="824" spans="51:51" ht="17.25" customHeight="1">
      <c r="AY824" s="217"/>
    </row>
    <row r="825" spans="51:51" ht="17.25" customHeight="1">
      <c r="AY825" s="217"/>
    </row>
    <row r="826" spans="51:51" ht="17.25" customHeight="1">
      <c r="AY826" s="217"/>
    </row>
    <row r="827" spans="51:51" ht="17.25" customHeight="1">
      <c r="AY827" s="217"/>
    </row>
    <row r="828" spans="51:51" ht="17.25" customHeight="1">
      <c r="AY828" s="217"/>
    </row>
    <row r="829" spans="51:51" ht="17.25" customHeight="1">
      <c r="AY829" s="217"/>
    </row>
    <row r="830" spans="51:51" ht="17.25" customHeight="1">
      <c r="AY830" s="217"/>
    </row>
    <row r="831" spans="51:51" ht="17.25" customHeight="1">
      <c r="AY831" s="217"/>
    </row>
    <row r="832" spans="51:51" ht="17.25" customHeight="1">
      <c r="AY832" s="217"/>
    </row>
    <row r="833" spans="51:51" ht="17.25" customHeight="1">
      <c r="AY833" s="217"/>
    </row>
    <row r="834" spans="51:51" ht="17.25" customHeight="1">
      <c r="AY834" s="217"/>
    </row>
    <row r="835" spans="51:51" ht="17.25" customHeight="1">
      <c r="AY835" s="217"/>
    </row>
    <row r="836" spans="51:51" ht="17.25" customHeight="1">
      <c r="AY836" s="217"/>
    </row>
    <row r="837" spans="51:51" ht="17.25" customHeight="1">
      <c r="AY837" s="217"/>
    </row>
    <row r="838" spans="51:51" ht="17.25" customHeight="1">
      <c r="AY838" s="217"/>
    </row>
    <row r="839" spans="51:51" ht="17.25" customHeight="1">
      <c r="AY839" s="217"/>
    </row>
    <row r="840" spans="51:51" ht="17.25" customHeight="1">
      <c r="AY840" s="217"/>
    </row>
    <row r="841" spans="51:51" ht="17.25" customHeight="1">
      <c r="AY841" s="217"/>
    </row>
    <row r="842" spans="51:51" ht="17.25" customHeight="1">
      <c r="AY842" s="217"/>
    </row>
    <row r="843" spans="51:51" ht="17.25" customHeight="1">
      <c r="AY843" s="217"/>
    </row>
    <row r="844" spans="51:51" ht="17.25" customHeight="1">
      <c r="AY844" s="217"/>
    </row>
    <row r="845" spans="51:51" ht="17.25" customHeight="1">
      <c r="AY845" s="217"/>
    </row>
    <row r="846" spans="51:51" ht="17.25" customHeight="1">
      <c r="AY846" s="217"/>
    </row>
    <row r="847" spans="51:51" ht="17.25" customHeight="1">
      <c r="AY847" s="217"/>
    </row>
    <row r="848" spans="51:51" ht="17.25" customHeight="1">
      <c r="AY848" s="217"/>
    </row>
    <row r="849" spans="51:51" ht="17.25" customHeight="1">
      <c r="AY849" s="217"/>
    </row>
    <row r="850" spans="51:51" ht="17.25" customHeight="1">
      <c r="AY850" s="217"/>
    </row>
    <row r="851" spans="51:51" ht="17.25" customHeight="1">
      <c r="AY851" s="217"/>
    </row>
    <row r="852" spans="51:51" ht="17.25" customHeight="1">
      <c r="AY852" s="217"/>
    </row>
    <row r="853" spans="51:51" ht="17.25" customHeight="1">
      <c r="AY853" s="217"/>
    </row>
    <row r="854" spans="51:51" ht="17.25" customHeight="1">
      <c r="AY854" s="217"/>
    </row>
    <row r="855" spans="51:51" ht="17.25" customHeight="1">
      <c r="AY855" s="217"/>
    </row>
    <row r="856" spans="51:51" ht="17.25" customHeight="1">
      <c r="AY856" s="217"/>
    </row>
    <row r="857" spans="51:51" ht="17.25" customHeight="1">
      <c r="AY857" s="217"/>
    </row>
    <row r="858" spans="51:51" ht="17.25" customHeight="1">
      <c r="AY858" s="217"/>
    </row>
    <row r="859" spans="51:51" ht="17.25" customHeight="1">
      <c r="AY859" s="217"/>
    </row>
    <row r="860" spans="51:51" ht="17.25" customHeight="1">
      <c r="AY860" s="217"/>
    </row>
    <row r="861" spans="51:51" ht="17.25" customHeight="1">
      <c r="AY861" s="217"/>
    </row>
    <row r="862" spans="51:51" ht="17.25" customHeight="1">
      <c r="AY862" s="217"/>
    </row>
    <row r="863" spans="51:51" ht="17.25" customHeight="1">
      <c r="AY863" s="217"/>
    </row>
    <row r="864" spans="51:51" ht="17.25" customHeight="1">
      <c r="AY864" s="217"/>
    </row>
    <row r="865" spans="51:51" ht="17.25" customHeight="1">
      <c r="AY865" s="217"/>
    </row>
    <row r="866" spans="51:51" ht="17.25" customHeight="1">
      <c r="AY866" s="217"/>
    </row>
    <row r="867" spans="51:51" ht="17.25" customHeight="1">
      <c r="AY867" s="217"/>
    </row>
    <row r="868" spans="51:51" ht="17.25" customHeight="1">
      <c r="AY868" s="217"/>
    </row>
    <row r="869" spans="51:51" ht="17.25" customHeight="1">
      <c r="AY869" s="217"/>
    </row>
    <row r="870" spans="51:51" ht="17.25" customHeight="1">
      <c r="AY870" s="217"/>
    </row>
    <row r="871" spans="51:51" ht="17.25" customHeight="1">
      <c r="AY871" s="217"/>
    </row>
    <row r="872" spans="51:51" ht="17.25" customHeight="1">
      <c r="AY872" s="217"/>
    </row>
    <row r="873" spans="51:51" ht="17.25" customHeight="1">
      <c r="AY873" s="217"/>
    </row>
    <row r="874" spans="51:51" ht="17.25" customHeight="1">
      <c r="AY874" s="217"/>
    </row>
    <row r="875" spans="51:51" ht="17.25" customHeight="1">
      <c r="AY875" s="217"/>
    </row>
    <row r="876" spans="51:51" ht="17.25" customHeight="1">
      <c r="AY876" s="217"/>
    </row>
    <row r="877" spans="51:51" ht="17.25" customHeight="1">
      <c r="AY877" s="217"/>
    </row>
    <row r="878" spans="51:51" ht="17.25" customHeight="1">
      <c r="AY878" s="217"/>
    </row>
    <row r="879" spans="51:51" ht="17.25" customHeight="1">
      <c r="AY879" s="217"/>
    </row>
    <row r="880" spans="51:51" ht="17.25" customHeight="1">
      <c r="AY880" s="217"/>
    </row>
    <row r="881" spans="51:51" ht="17.25" customHeight="1">
      <c r="AY881" s="217"/>
    </row>
    <row r="882" spans="51:51" ht="17.25" customHeight="1">
      <c r="AY882" s="217"/>
    </row>
    <row r="883" spans="51:51" ht="17.25" customHeight="1">
      <c r="AY883" s="217"/>
    </row>
    <row r="884" spans="51:51" ht="17.25" customHeight="1">
      <c r="AY884" s="217"/>
    </row>
    <row r="885" spans="51:51" ht="17.25" customHeight="1">
      <c r="AY885" s="217"/>
    </row>
    <row r="886" spans="51:51" ht="17.25" customHeight="1">
      <c r="AY886" s="217"/>
    </row>
    <row r="887" spans="51:51" ht="17.25" customHeight="1">
      <c r="AY887" s="217"/>
    </row>
    <row r="888" spans="51:51" ht="17.25" customHeight="1">
      <c r="AY888" s="217"/>
    </row>
    <row r="889" spans="51:51" ht="17.25" customHeight="1">
      <c r="AY889" s="217"/>
    </row>
    <row r="890" spans="51:51" ht="17.25" customHeight="1">
      <c r="AY890" s="217"/>
    </row>
    <row r="891" spans="51:51" ht="17.25" customHeight="1">
      <c r="AY891" s="217"/>
    </row>
    <row r="892" spans="51:51" ht="17.25" customHeight="1">
      <c r="AY892" s="217"/>
    </row>
    <row r="893" spans="51:51" ht="17.25" customHeight="1">
      <c r="AY893" s="217"/>
    </row>
    <row r="894" spans="51:51" ht="17.25" customHeight="1">
      <c r="AY894" s="217"/>
    </row>
    <row r="895" spans="51:51" ht="17.25" customHeight="1">
      <c r="AY895" s="217"/>
    </row>
    <row r="896" spans="51:51" ht="17.25" customHeight="1">
      <c r="AY896" s="217"/>
    </row>
    <row r="897" spans="51:51" ht="17.25" customHeight="1">
      <c r="AY897" s="217"/>
    </row>
    <row r="898" spans="51:51" ht="17.25" customHeight="1">
      <c r="AY898" s="217"/>
    </row>
    <row r="899" spans="51:51" ht="17.25" customHeight="1">
      <c r="AY899" s="217"/>
    </row>
    <row r="900" spans="51:51" ht="17.25" customHeight="1">
      <c r="AY900" s="217"/>
    </row>
    <row r="901" spans="51:51" ht="17.25" customHeight="1">
      <c r="AY901" s="217"/>
    </row>
    <row r="902" spans="51:51" ht="17.25" customHeight="1">
      <c r="AY902" s="217"/>
    </row>
    <row r="903" spans="51:51" ht="17.25" customHeight="1">
      <c r="AY903" s="217"/>
    </row>
    <row r="904" spans="51:51" ht="17.25" customHeight="1">
      <c r="AY904" s="217"/>
    </row>
    <row r="905" spans="51:51" ht="17.25" customHeight="1">
      <c r="AY905" s="217"/>
    </row>
    <row r="906" spans="51:51" ht="17.25" customHeight="1">
      <c r="AY906" s="217"/>
    </row>
    <row r="907" spans="51:51" ht="17.25" customHeight="1">
      <c r="AY907" s="217"/>
    </row>
    <row r="908" spans="51:51" ht="17.25" customHeight="1">
      <c r="AY908" s="217"/>
    </row>
    <row r="909" spans="51:51" ht="17.25" customHeight="1">
      <c r="AY909" s="217"/>
    </row>
    <row r="910" spans="51:51" ht="17.25" customHeight="1">
      <c r="AY910" s="217"/>
    </row>
  </sheetData>
  <mergeCells count="2007">
    <mergeCell ref="P1:V1"/>
    <mergeCell ref="D2:O2"/>
    <mergeCell ref="P2:V2"/>
    <mergeCell ref="W2:AK2"/>
    <mergeCell ref="AS2:AT2"/>
    <mergeCell ref="AE3:AO3"/>
    <mergeCell ref="AQ3:AS3"/>
    <mergeCell ref="AE4:AO4"/>
    <mergeCell ref="AQ4:AS4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S7:T7"/>
    <mergeCell ref="V7:W7"/>
    <mergeCell ref="Y7:Z7"/>
    <mergeCell ref="AB7:AC7"/>
    <mergeCell ref="AE7:AF7"/>
    <mergeCell ref="AH7:AI7"/>
    <mergeCell ref="AK7:AL7"/>
    <mergeCell ref="AN7:AO7"/>
    <mergeCell ref="S8:T8"/>
    <mergeCell ref="V8:W8"/>
    <mergeCell ref="Y8:Z8"/>
    <mergeCell ref="AB8:AC8"/>
    <mergeCell ref="AE8:AF8"/>
    <mergeCell ref="AH8:AI8"/>
    <mergeCell ref="AK8:AL8"/>
    <mergeCell ref="AN8:AO8"/>
    <mergeCell ref="S9:T9"/>
    <mergeCell ref="V9:W9"/>
    <mergeCell ref="Y9:Z9"/>
    <mergeCell ref="AB9:AC9"/>
    <mergeCell ref="AE9:AF9"/>
    <mergeCell ref="AH9:AI9"/>
    <mergeCell ref="AK9:AL9"/>
    <mergeCell ref="AN9:AO9"/>
    <mergeCell ref="S10:T10"/>
    <mergeCell ref="V10:W10"/>
    <mergeCell ref="Y10:Z10"/>
    <mergeCell ref="AB10:AC10"/>
    <mergeCell ref="AE10:AF10"/>
    <mergeCell ref="AH10:AI10"/>
    <mergeCell ref="AK10:AL10"/>
    <mergeCell ref="AN10:AO10"/>
    <mergeCell ref="S11:T11"/>
    <mergeCell ref="V11:W11"/>
    <mergeCell ref="Y11:Z11"/>
    <mergeCell ref="AB11:AC11"/>
    <mergeCell ref="AE11:AF11"/>
    <mergeCell ref="AH11:AI11"/>
    <mergeCell ref="AK11:AL11"/>
    <mergeCell ref="AN11:AO11"/>
    <mergeCell ref="S12:T12"/>
    <mergeCell ref="V12:W12"/>
    <mergeCell ref="Y12:Z12"/>
    <mergeCell ref="AB12:AC12"/>
    <mergeCell ref="AE12:AF12"/>
    <mergeCell ref="AH12:AI12"/>
    <mergeCell ref="AK12:AL12"/>
    <mergeCell ref="AN12:AO12"/>
    <mergeCell ref="S13:T13"/>
    <mergeCell ref="V13:W13"/>
    <mergeCell ref="Y13:Z13"/>
    <mergeCell ref="AB13:AC13"/>
    <mergeCell ref="AE13:AF13"/>
    <mergeCell ref="AH13:AI13"/>
    <mergeCell ref="AK13:AL13"/>
    <mergeCell ref="AN13:AO13"/>
    <mergeCell ref="S14:T14"/>
    <mergeCell ref="V14:W14"/>
    <mergeCell ref="Y14:Z14"/>
    <mergeCell ref="AB14:AC14"/>
    <mergeCell ref="AE14:AF14"/>
    <mergeCell ref="AH14:AI14"/>
    <mergeCell ref="AK14:AL14"/>
    <mergeCell ref="AN14:AO14"/>
    <mergeCell ref="S15:T15"/>
    <mergeCell ref="V15:W15"/>
    <mergeCell ref="Y15:Z15"/>
    <mergeCell ref="AB15:AC15"/>
    <mergeCell ref="AE15:AF15"/>
    <mergeCell ref="AH15:AI15"/>
    <mergeCell ref="AK15:AL15"/>
    <mergeCell ref="AN15:AO15"/>
    <mergeCell ref="S16:T16"/>
    <mergeCell ref="V16:W16"/>
    <mergeCell ref="Y16:Z16"/>
    <mergeCell ref="AB16:AC16"/>
    <mergeCell ref="AE16:AF16"/>
    <mergeCell ref="AH16:AI16"/>
    <mergeCell ref="AK16:AL16"/>
    <mergeCell ref="AN16:AO16"/>
    <mergeCell ref="S17:T17"/>
    <mergeCell ref="V17:W17"/>
    <mergeCell ref="Y17:Z17"/>
    <mergeCell ref="AB17:AC17"/>
    <mergeCell ref="AE17:AF17"/>
    <mergeCell ref="AH17:AI17"/>
    <mergeCell ref="AK17:AL17"/>
    <mergeCell ref="AN17:AO17"/>
    <mergeCell ref="S18:T18"/>
    <mergeCell ref="V18:W18"/>
    <mergeCell ref="Y18:Z18"/>
    <mergeCell ref="AB18:AC18"/>
    <mergeCell ref="AE18:AF18"/>
    <mergeCell ref="AH18:AI18"/>
    <mergeCell ref="AK18:AL18"/>
    <mergeCell ref="AN18:AO18"/>
    <mergeCell ref="S19:T19"/>
    <mergeCell ref="V19:W19"/>
    <mergeCell ref="Y19:Z19"/>
    <mergeCell ref="AB19:AC19"/>
    <mergeCell ref="AE19:AF19"/>
    <mergeCell ref="AH19:AI19"/>
    <mergeCell ref="AK19:AL19"/>
    <mergeCell ref="AN19:AO19"/>
    <mergeCell ref="S20:T20"/>
    <mergeCell ref="V20:W20"/>
    <mergeCell ref="Y20:Z20"/>
    <mergeCell ref="AB20:AC20"/>
    <mergeCell ref="AE20:AF20"/>
    <mergeCell ref="AH20:AI20"/>
    <mergeCell ref="AK20:AL20"/>
    <mergeCell ref="AN20:AO20"/>
    <mergeCell ref="S21:T21"/>
    <mergeCell ref="V21:W21"/>
    <mergeCell ref="Y21:Z21"/>
    <mergeCell ref="AB21:AC21"/>
    <mergeCell ref="AE21:AF21"/>
    <mergeCell ref="AH21:AI21"/>
    <mergeCell ref="AK21:AL21"/>
    <mergeCell ref="AN21:AO21"/>
    <mergeCell ref="S22:T22"/>
    <mergeCell ref="V22:W22"/>
    <mergeCell ref="Y22:Z22"/>
    <mergeCell ref="AB22:AC22"/>
    <mergeCell ref="AE22:AF22"/>
    <mergeCell ref="AH22:AI22"/>
    <mergeCell ref="AK22:AL22"/>
    <mergeCell ref="AN22:AO22"/>
    <mergeCell ref="S23:T23"/>
    <mergeCell ref="V23:W23"/>
    <mergeCell ref="Y23:Z23"/>
    <mergeCell ref="AB23:AC23"/>
    <mergeCell ref="AE23:AF23"/>
    <mergeCell ref="AH23:AI23"/>
    <mergeCell ref="AK23:AL23"/>
    <mergeCell ref="AN23:AO23"/>
    <mergeCell ref="S24:T24"/>
    <mergeCell ref="V24:W24"/>
    <mergeCell ref="Y24:Z24"/>
    <mergeCell ref="AB24:AC24"/>
    <mergeCell ref="AE24:AF24"/>
    <mergeCell ref="AH24:AI24"/>
    <mergeCell ref="AK24:AL24"/>
    <mergeCell ref="AN24:AO24"/>
    <mergeCell ref="S25:T25"/>
    <mergeCell ref="V25:W25"/>
    <mergeCell ref="Y25:Z25"/>
    <mergeCell ref="AB25:AC25"/>
    <mergeCell ref="AE25:AF25"/>
    <mergeCell ref="AH25:AI25"/>
    <mergeCell ref="AK25:AL25"/>
    <mergeCell ref="AN25:AO25"/>
    <mergeCell ref="S26:T26"/>
    <mergeCell ref="V26:W26"/>
    <mergeCell ref="Y26:Z26"/>
    <mergeCell ref="AB26:AC26"/>
    <mergeCell ref="AE26:AF26"/>
    <mergeCell ref="AH26:AI26"/>
    <mergeCell ref="AK26:AL26"/>
    <mergeCell ref="AN26:AO26"/>
    <mergeCell ref="S27:T27"/>
    <mergeCell ref="V27:W27"/>
    <mergeCell ref="Y27:Z27"/>
    <mergeCell ref="AB27:AC27"/>
    <mergeCell ref="AE27:AF27"/>
    <mergeCell ref="AH27:AI27"/>
    <mergeCell ref="AK27:AL27"/>
    <mergeCell ref="AN27:AO27"/>
    <mergeCell ref="S28:T28"/>
    <mergeCell ref="V28:W28"/>
    <mergeCell ref="Y28:Z28"/>
    <mergeCell ref="AB28:AC28"/>
    <mergeCell ref="AE28:AF28"/>
    <mergeCell ref="AH28:AI28"/>
    <mergeCell ref="AK28:AL28"/>
    <mergeCell ref="AN28:AO28"/>
    <mergeCell ref="S29:T29"/>
    <mergeCell ref="V29:W29"/>
    <mergeCell ref="Y29:Z29"/>
    <mergeCell ref="AB29:AC29"/>
    <mergeCell ref="AE29:AF29"/>
    <mergeCell ref="AH29:AI29"/>
    <mergeCell ref="AK29:AL29"/>
    <mergeCell ref="AN29:AO29"/>
    <mergeCell ref="S30:T30"/>
    <mergeCell ref="V30:W30"/>
    <mergeCell ref="Y30:Z30"/>
    <mergeCell ref="AB30:AC30"/>
    <mergeCell ref="AE30:AF30"/>
    <mergeCell ref="AH30:AI30"/>
    <mergeCell ref="AK30:AL30"/>
    <mergeCell ref="AN30:AO30"/>
    <mergeCell ref="S31:T31"/>
    <mergeCell ref="V31:W31"/>
    <mergeCell ref="Y31:Z31"/>
    <mergeCell ref="AB31:AC31"/>
    <mergeCell ref="AE31:AF31"/>
    <mergeCell ref="AH31:AI31"/>
    <mergeCell ref="AK31:AL31"/>
    <mergeCell ref="AN31:AO31"/>
    <mergeCell ref="S32:T32"/>
    <mergeCell ref="V32:W32"/>
    <mergeCell ref="Y32:Z32"/>
    <mergeCell ref="AB32:AC32"/>
    <mergeCell ref="AE32:AF32"/>
    <mergeCell ref="AH32:AI32"/>
    <mergeCell ref="AK32:AL32"/>
    <mergeCell ref="AN32:AO32"/>
    <mergeCell ref="S33:T33"/>
    <mergeCell ref="V33:W33"/>
    <mergeCell ref="Y33:Z33"/>
    <mergeCell ref="AB33:AC33"/>
    <mergeCell ref="AE33:AF33"/>
    <mergeCell ref="AH33:AI33"/>
    <mergeCell ref="AK33:AL33"/>
    <mergeCell ref="AN33:AO33"/>
    <mergeCell ref="S34:T34"/>
    <mergeCell ref="V34:W34"/>
    <mergeCell ref="Y34:Z34"/>
    <mergeCell ref="AB34:AC34"/>
    <mergeCell ref="AE34:AF34"/>
    <mergeCell ref="AH34:AI34"/>
    <mergeCell ref="AK34:AL34"/>
    <mergeCell ref="AN34:AO34"/>
    <mergeCell ref="S35:T35"/>
    <mergeCell ref="V35:W35"/>
    <mergeCell ref="Y35:Z35"/>
    <mergeCell ref="AB35:AC35"/>
    <mergeCell ref="AE35:AF35"/>
    <mergeCell ref="AH35:AI35"/>
    <mergeCell ref="AK35:AL35"/>
    <mergeCell ref="AN35:AO35"/>
    <mergeCell ref="S36:T36"/>
    <mergeCell ref="V36:W36"/>
    <mergeCell ref="Y36:Z36"/>
    <mergeCell ref="AB36:AC36"/>
    <mergeCell ref="AE36:AF36"/>
    <mergeCell ref="AH36:AI36"/>
    <mergeCell ref="AK36:AL36"/>
    <mergeCell ref="AN36:AO36"/>
    <mergeCell ref="S37:T37"/>
    <mergeCell ref="V37:W37"/>
    <mergeCell ref="Y37:Z37"/>
    <mergeCell ref="AB37:AC37"/>
    <mergeCell ref="AE37:AF37"/>
    <mergeCell ref="AH37:AI37"/>
    <mergeCell ref="AK37:AL37"/>
    <mergeCell ref="AN37:AO37"/>
    <mergeCell ref="S38:T38"/>
    <mergeCell ref="V38:W38"/>
    <mergeCell ref="Y38:Z38"/>
    <mergeCell ref="AB38:AC38"/>
    <mergeCell ref="AE38:AF38"/>
    <mergeCell ref="AH38:AI38"/>
    <mergeCell ref="AK38:AL38"/>
    <mergeCell ref="AN38:AO38"/>
    <mergeCell ref="S39:T39"/>
    <mergeCell ref="V39:W39"/>
    <mergeCell ref="Y39:Z39"/>
    <mergeCell ref="AB39:AC39"/>
    <mergeCell ref="AE39:AF39"/>
    <mergeCell ref="AH39:AI39"/>
    <mergeCell ref="AK39:AL39"/>
    <mergeCell ref="AN39:AO39"/>
    <mergeCell ref="S40:T40"/>
    <mergeCell ref="V40:W40"/>
    <mergeCell ref="Y40:Z40"/>
    <mergeCell ref="AB40:AC40"/>
    <mergeCell ref="AE40:AF40"/>
    <mergeCell ref="AH40:AI40"/>
    <mergeCell ref="AK40:AL40"/>
    <mergeCell ref="AN40:AO40"/>
    <mergeCell ref="S41:T41"/>
    <mergeCell ref="V41:W41"/>
    <mergeCell ref="Y41:Z41"/>
    <mergeCell ref="AB41:AC41"/>
    <mergeCell ref="AE41:AF41"/>
    <mergeCell ref="AH41:AI41"/>
    <mergeCell ref="AK41:AL41"/>
    <mergeCell ref="AN41:AO41"/>
    <mergeCell ref="S42:T42"/>
    <mergeCell ref="V42:W42"/>
    <mergeCell ref="Y42:Z42"/>
    <mergeCell ref="AB42:AC42"/>
    <mergeCell ref="AE42:AF42"/>
    <mergeCell ref="AH42:AI42"/>
    <mergeCell ref="AK42:AL42"/>
    <mergeCell ref="AN42:AO42"/>
    <mergeCell ref="S43:T43"/>
    <mergeCell ref="V43:W43"/>
    <mergeCell ref="Y43:Z43"/>
    <mergeCell ref="AB43:AC43"/>
    <mergeCell ref="AE43:AF43"/>
    <mergeCell ref="AH43:AI43"/>
    <mergeCell ref="AK43:AL43"/>
    <mergeCell ref="AN43:AO43"/>
    <mergeCell ref="S44:T44"/>
    <mergeCell ref="V44:W44"/>
    <mergeCell ref="Y44:Z44"/>
    <mergeCell ref="AB44:AC44"/>
    <mergeCell ref="AE44:AF44"/>
    <mergeCell ref="AH44:AI44"/>
    <mergeCell ref="AK44:AL44"/>
    <mergeCell ref="AN44:AO44"/>
    <mergeCell ref="S45:T45"/>
    <mergeCell ref="V45:W45"/>
    <mergeCell ref="Y45:Z45"/>
    <mergeCell ref="AB45:AC45"/>
    <mergeCell ref="AE45:AF45"/>
    <mergeCell ref="AH45:AI45"/>
    <mergeCell ref="AK45:AL45"/>
    <mergeCell ref="AN45:AO45"/>
    <mergeCell ref="S46:T46"/>
    <mergeCell ref="V46:W46"/>
    <mergeCell ref="Y46:Z46"/>
    <mergeCell ref="AB46:AC46"/>
    <mergeCell ref="AE46:AF46"/>
    <mergeCell ref="AH46:AI46"/>
    <mergeCell ref="AK46:AL46"/>
    <mergeCell ref="AN46:AO46"/>
    <mergeCell ref="S47:T47"/>
    <mergeCell ref="V47:W47"/>
    <mergeCell ref="Y47:Z47"/>
    <mergeCell ref="AB47:AC47"/>
    <mergeCell ref="AE47:AF47"/>
    <mergeCell ref="AH47:AI47"/>
    <mergeCell ref="AK47:AL47"/>
    <mergeCell ref="AN47:AO47"/>
    <mergeCell ref="S48:T48"/>
    <mergeCell ref="V48:W48"/>
    <mergeCell ref="Y48:Z48"/>
    <mergeCell ref="AB48:AC48"/>
    <mergeCell ref="AE48:AF48"/>
    <mergeCell ref="AH48:AI48"/>
    <mergeCell ref="AK48:AL48"/>
    <mergeCell ref="AN48:AO48"/>
    <mergeCell ref="P53:V53"/>
    <mergeCell ref="D54:O54"/>
    <mergeCell ref="P54:V54"/>
    <mergeCell ref="W54:AK54"/>
    <mergeCell ref="AS54:AT54"/>
    <mergeCell ref="AE55:AO55"/>
    <mergeCell ref="AQ55:AS55"/>
    <mergeCell ref="AE56:AO56"/>
    <mergeCell ref="AQ56:AS56"/>
    <mergeCell ref="D57:F57"/>
    <mergeCell ref="G57:I57"/>
    <mergeCell ref="J57:L57"/>
    <mergeCell ref="M57:O57"/>
    <mergeCell ref="P57:R57"/>
    <mergeCell ref="D58:F58"/>
    <mergeCell ref="G58:I58"/>
    <mergeCell ref="J58:L58"/>
    <mergeCell ref="M58:O58"/>
    <mergeCell ref="P58:R58"/>
    <mergeCell ref="S59:T59"/>
    <mergeCell ref="V59:W59"/>
    <mergeCell ref="Y59:Z59"/>
    <mergeCell ref="AB59:AC59"/>
    <mergeCell ref="AE59:AF59"/>
    <mergeCell ref="AH59:AI59"/>
    <mergeCell ref="AK59:AL59"/>
    <mergeCell ref="AN59:AO59"/>
    <mergeCell ref="S60:T60"/>
    <mergeCell ref="V60:W60"/>
    <mergeCell ref="Y60:Z60"/>
    <mergeCell ref="AB60:AC60"/>
    <mergeCell ref="AE60:AF60"/>
    <mergeCell ref="AH60:AI60"/>
    <mergeCell ref="AK60:AL60"/>
    <mergeCell ref="AN60:AO60"/>
    <mergeCell ref="S61:T61"/>
    <mergeCell ref="V61:W61"/>
    <mergeCell ref="Y61:Z61"/>
    <mergeCell ref="AB61:AC61"/>
    <mergeCell ref="AE61:AF61"/>
    <mergeCell ref="AH61:AI61"/>
    <mergeCell ref="AK61:AL61"/>
    <mergeCell ref="AN61:AO61"/>
    <mergeCell ref="S62:T62"/>
    <mergeCell ref="V62:W62"/>
    <mergeCell ref="Y62:Z62"/>
    <mergeCell ref="AB62:AC62"/>
    <mergeCell ref="AE62:AF62"/>
    <mergeCell ref="AH62:AI62"/>
    <mergeCell ref="AK62:AL62"/>
    <mergeCell ref="AN62:AO62"/>
    <mergeCell ref="S63:T63"/>
    <mergeCell ref="V63:W63"/>
    <mergeCell ref="Y63:Z63"/>
    <mergeCell ref="AB63:AC63"/>
    <mergeCell ref="AE63:AF63"/>
    <mergeCell ref="AH63:AI63"/>
    <mergeCell ref="AK63:AL63"/>
    <mergeCell ref="AN63:AO63"/>
    <mergeCell ref="S64:T64"/>
    <mergeCell ref="V64:W64"/>
    <mergeCell ref="Y64:Z64"/>
    <mergeCell ref="AB64:AC64"/>
    <mergeCell ref="AE64:AF64"/>
    <mergeCell ref="AH64:AI64"/>
    <mergeCell ref="AK64:AL64"/>
    <mergeCell ref="AN64:AO64"/>
    <mergeCell ref="S65:T65"/>
    <mergeCell ref="V65:W65"/>
    <mergeCell ref="Y65:Z65"/>
    <mergeCell ref="AB65:AC65"/>
    <mergeCell ref="AE65:AF65"/>
    <mergeCell ref="AH65:AI65"/>
    <mergeCell ref="AK65:AL65"/>
    <mergeCell ref="AN65:AO65"/>
    <mergeCell ref="S66:T66"/>
    <mergeCell ref="V66:W66"/>
    <mergeCell ref="Y66:Z66"/>
    <mergeCell ref="AB66:AC66"/>
    <mergeCell ref="AE66:AF66"/>
    <mergeCell ref="AH66:AI66"/>
    <mergeCell ref="AK66:AL66"/>
    <mergeCell ref="AN66:AO66"/>
    <mergeCell ref="S67:T67"/>
    <mergeCell ref="V67:W67"/>
    <mergeCell ref="Y67:Z67"/>
    <mergeCell ref="AB67:AC67"/>
    <mergeCell ref="AE67:AF67"/>
    <mergeCell ref="AH67:AI67"/>
    <mergeCell ref="AK67:AL67"/>
    <mergeCell ref="AN67:AO67"/>
    <mergeCell ref="S68:T68"/>
    <mergeCell ref="V68:W68"/>
    <mergeCell ref="Y68:Z68"/>
    <mergeCell ref="AB68:AC68"/>
    <mergeCell ref="AE68:AF68"/>
    <mergeCell ref="AH68:AI68"/>
    <mergeCell ref="AK68:AL68"/>
    <mergeCell ref="AN68:AO68"/>
    <mergeCell ref="S69:T69"/>
    <mergeCell ref="V69:W69"/>
    <mergeCell ref="Y69:Z69"/>
    <mergeCell ref="AB69:AC69"/>
    <mergeCell ref="AE69:AF69"/>
    <mergeCell ref="AH69:AI69"/>
    <mergeCell ref="AK69:AL69"/>
    <mergeCell ref="AN69:AO69"/>
    <mergeCell ref="S70:T70"/>
    <mergeCell ref="V70:W70"/>
    <mergeCell ref="Y70:Z70"/>
    <mergeCell ref="AB70:AC70"/>
    <mergeCell ref="AE70:AF70"/>
    <mergeCell ref="AH70:AI70"/>
    <mergeCell ref="AK70:AL70"/>
    <mergeCell ref="AN70:AO70"/>
    <mergeCell ref="S71:T71"/>
    <mergeCell ref="V71:W71"/>
    <mergeCell ref="Y71:Z71"/>
    <mergeCell ref="AB71:AC71"/>
    <mergeCell ref="AE71:AF71"/>
    <mergeCell ref="AH71:AI71"/>
    <mergeCell ref="AK71:AL71"/>
    <mergeCell ref="AN71:AO71"/>
    <mergeCell ref="S72:T72"/>
    <mergeCell ref="V72:W72"/>
    <mergeCell ref="Y72:Z72"/>
    <mergeCell ref="AB72:AC72"/>
    <mergeCell ref="AE72:AF72"/>
    <mergeCell ref="AH72:AI72"/>
    <mergeCell ref="AK72:AL72"/>
    <mergeCell ref="AN72:AO72"/>
    <mergeCell ref="S73:T73"/>
    <mergeCell ref="V73:W73"/>
    <mergeCell ref="Y73:Z73"/>
    <mergeCell ref="AB73:AC73"/>
    <mergeCell ref="AE73:AF73"/>
    <mergeCell ref="AH73:AI73"/>
    <mergeCell ref="AK73:AL73"/>
    <mergeCell ref="AN73:AO73"/>
    <mergeCell ref="S74:T74"/>
    <mergeCell ref="V74:W74"/>
    <mergeCell ref="Y74:Z74"/>
    <mergeCell ref="AB74:AC74"/>
    <mergeCell ref="AE74:AF74"/>
    <mergeCell ref="AH74:AI74"/>
    <mergeCell ref="AK74:AL74"/>
    <mergeCell ref="AN74:AO74"/>
    <mergeCell ref="S75:T75"/>
    <mergeCell ref="V75:W75"/>
    <mergeCell ref="Y75:Z75"/>
    <mergeCell ref="AB75:AC75"/>
    <mergeCell ref="AE75:AF75"/>
    <mergeCell ref="AH75:AI75"/>
    <mergeCell ref="AK75:AL75"/>
    <mergeCell ref="AN75:AO75"/>
    <mergeCell ref="S76:T76"/>
    <mergeCell ref="V76:W76"/>
    <mergeCell ref="Y76:Z76"/>
    <mergeCell ref="AB76:AC76"/>
    <mergeCell ref="AE76:AF76"/>
    <mergeCell ref="AH76:AI76"/>
    <mergeCell ref="AK76:AL76"/>
    <mergeCell ref="AN76:AO76"/>
    <mergeCell ref="S77:T77"/>
    <mergeCell ref="V77:W77"/>
    <mergeCell ref="Y77:Z77"/>
    <mergeCell ref="AB77:AC77"/>
    <mergeCell ref="AE77:AF77"/>
    <mergeCell ref="AH77:AI77"/>
    <mergeCell ref="AK77:AL77"/>
    <mergeCell ref="AN77:AO77"/>
    <mergeCell ref="S78:T78"/>
    <mergeCell ref="V78:W78"/>
    <mergeCell ref="Y78:Z78"/>
    <mergeCell ref="AB78:AC78"/>
    <mergeCell ref="AE78:AF78"/>
    <mergeCell ref="AH78:AI78"/>
    <mergeCell ref="AK78:AL78"/>
    <mergeCell ref="AN78:AO78"/>
    <mergeCell ref="S79:T79"/>
    <mergeCell ref="V79:W79"/>
    <mergeCell ref="Y79:Z79"/>
    <mergeCell ref="AB79:AC79"/>
    <mergeCell ref="AE79:AF79"/>
    <mergeCell ref="AH79:AI79"/>
    <mergeCell ref="AK79:AL79"/>
    <mergeCell ref="AN79:AO79"/>
    <mergeCell ref="S80:T80"/>
    <mergeCell ref="V80:W80"/>
    <mergeCell ref="Y80:Z80"/>
    <mergeCell ref="AB80:AC80"/>
    <mergeCell ref="AE80:AF80"/>
    <mergeCell ref="AH80:AI80"/>
    <mergeCell ref="AK80:AL80"/>
    <mergeCell ref="AN80:AO80"/>
    <mergeCell ref="S81:T81"/>
    <mergeCell ref="V81:W81"/>
    <mergeCell ref="Y81:Z81"/>
    <mergeCell ref="AB81:AC81"/>
    <mergeCell ref="AE81:AF81"/>
    <mergeCell ref="AH81:AI81"/>
    <mergeCell ref="AK81:AL81"/>
    <mergeCell ref="AN81:AO81"/>
    <mergeCell ref="S82:T82"/>
    <mergeCell ref="V82:W82"/>
    <mergeCell ref="Y82:Z82"/>
    <mergeCell ref="AB82:AC82"/>
    <mergeCell ref="AE82:AF82"/>
    <mergeCell ref="AH82:AI82"/>
    <mergeCell ref="AK82:AL82"/>
    <mergeCell ref="AN82:AO82"/>
    <mergeCell ref="S83:T83"/>
    <mergeCell ref="V83:W83"/>
    <mergeCell ref="Y83:Z83"/>
    <mergeCell ref="AB83:AC83"/>
    <mergeCell ref="AE83:AF83"/>
    <mergeCell ref="AH83:AI83"/>
    <mergeCell ref="AK83:AL83"/>
    <mergeCell ref="AN83:AO83"/>
    <mergeCell ref="S84:T84"/>
    <mergeCell ref="V84:W84"/>
    <mergeCell ref="Y84:Z84"/>
    <mergeCell ref="AB84:AC84"/>
    <mergeCell ref="AE84:AF84"/>
    <mergeCell ref="AH84:AI84"/>
    <mergeCell ref="AK84:AL84"/>
    <mergeCell ref="AN84:AO84"/>
    <mergeCell ref="S85:T85"/>
    <mergeCell ref="V85:W85"/>
    <mergeCell ref="Y85:Z85"/>
    <mergeCell ref="AB85:AC85"/>
    <mergeCell ref="AE85:AF85"/>
    <mergeCell ref="AH85:AI85"/>
    <mergeCell ref="AK85:AL85"/>
    <mergeCell ref="AN85:AO85"/>
    <mergeCell ref="S86:T86"/>
    <mergeCell ref="V86:W86"/>
    <mergeCell ref="Y86:Z86"/>
    <mergeCell ref="AB86:AC86"/>
    <mergeCell ref="AE86:AF86"/>
    <mergeCell ref="AH86:AI86"/>
    <mergeCell ref="AK86:AL86"/>
    <mergeCell ref="AN86:AO86"/>
    <mergeCell ref="S87:T87"/>
    <mergeCell ref="V87:W87"/>
    <mergeCell ref="Y87:Z87"/>
    <mergeCell ref="AB87:AC87"/>
    <mergeCell ref="AE87:AF87"/>
    <mergeCell ref="AH87:AI87"/>
    <mergeCell ref="AK87:AL87"/>
    <mergeCell ref="AN87:AO87"/>
    <mergeCell ref="S88:T88"/>
    <mergeCell ref="V88:W88"/>
    <mergeCell ref="Y88:Z88"/>
    <mergeCell ref="AB88:AC88"/>
    <mergeCell ref="AE88:AF88"/>
    <mergeCell ref="AH88:AI88"/>
    <mergeCell ref="AK88:AL88"/>
    <mergeCell ref="AN88:AO88"/>
    <mergeCell ref="S89:T89"/>
    <mergeCell ref="V89:W89"/>
    <mergeCell ref="Y89:Z89"/>
    <mergeCell ref="AB89:AC89"/>
    <mergeCell ref="AE89:AF89"/>
    <mergeCell ref="AH89:AI89"/>
    <mergeCell ref="AK89:AL89"/>
    <mergeCell ref="AN89:AO89"/>
    <mergeCell ref="S90:T90"/>
    <mergeCell ref="V90:W90"/>
    <mergeCell ref="Y90:Z90"/>
    <mergeCell ref="AB90:AC90"/>
    <mergeCell ref="AE90:AF90"/>
    <mergeCell ref="AH90:AI90"/>
    <mergeCell ref="AK90:AL90"/>
    <mergeCell ref="AN90:AO90"/>
    <mergeCell ref="S91:T91"/>
    <mergeCell ref="V91:W91"/>
    <mergeCell ref="Y91:Z91"/>
    <mergeCell ref="AB91:AC91"/>
    <mergeCell ref="AE91:AF91"/>
    <mergeCell ref="AH91:AI91"/>
    <mergeCell ref="AK91:AL91"/>
    <mergeCell ref="AN91:AO91"/>
    <mergeCell ref="S92:T92"/>
    <mergeCell ref="V92:W92"/>
    <mergeCell ref="Y92:Z92"/>
    <mergeCell ref="AB92:AC92"/>
    <mergeCell ref="AE92:AF92"/>
    <mergeCell ref="AH92:AI92"/>
    <mergeCell ref="AK92:AL92"/>
    <mergeCell ref="AN92:AO92"/>
    <mergeCell ref="S93:T93"/>
    <mergeCell ref="V93:W93"/>
    <mergeCell ref="Y93:Z93"/>
    <mergeCell ref="AB93:AC93"/>
    <mergeCell ref="AE93:AF93"/>
    <mergeCell ref="AH93:AI93"/>
    <mergeCell ref="AK93:AL93"/>
    <mergeCell ref="AN93:AO93"/>
    <mergeCell ref="S94:T94"/>
    <mergeCell ref="V94:W94"/>
    <mergeCell ref="Y94:Z94"/>
    <mergeCell ref="AB94:AC94"/>
    <mergeCell ref="AE94:AF94"/>
    <mergeCell ref="AH94:AI94"/>
    <mergeCell ref="AK94:AL94"/>
    <mergeCell ref="AN94:AO94"/>
    <mergeCell ref="S95:T95"/>
    <mergeCell ref="V95:W95"/>
    <mergeCell ref="Y95:Z95"/>
    <mergeCell ref="AB95:AC95"/>
    <mergeCell ref="AE95:AF95"/>
    <mergeCell ref="AH95:AI95"/>
    <mergeCell ref="AK95:AL95"/>
    <mergeCell ref="AN95:AO95"/>
    <mergeCell ref="S96:T96"/>
    <mergeCell ref="V96:W96"/>
    <mergeCell ref="Y96:Z96"/>
    <mergeCell ref="AB96:AC96"/>
    <mergeCell ref="AE96:AF96"/>
    <mergeCell ref="AH96:AI96"/>
    <mergeCell ref="AK96:AL96"/>
    <mergeCell ref="AN96:AO96"/>
    <mergeCell ref="S97:T97"/>
    <mergeCell ref="V97:W97"/>
    <mergeCell ref="Y97:Z97"/>
    <mergeCell ref="AB97:AC97"/>
    <mergeCell ref="AE97:AF97"/>
    <mergeCell ref="AH97:AI97"/>
    <mergeCell ref="AK97:AL97"/>
    <mergeCell ref="AN97:AO97"/>
    <mergeCell ref="S98:T98"/>
    <mergeCell ref="V98:W98"/>
    <mergeCell ref="Y98:Z98"/>
    <mergeCell ref="AB98:AC98"/>
    <mergeCell ref="AE98:AF98"/>
    <mergeCell ref="AH98:AI98"/>
    <mergeCell ref="AK98:AL98"/>
    <mergeCell ref="AN98:AO98"/>
    <mergeCell ref="S99:T99"/>
    <mergeCell ref="V99:W99"/>
    <mergeCell ref="Y99:Z99"/>
    <mergeCell ref="AB99:AC99"/>
    <mergeCell ref="AE99:AF99"/>
    <mergeCell ref="AH99:AI99"/>
    <mergeCell ref="AK99:AL99"/>
    <mergeCell ref="AN99:AO99"/>
    <mergeCell ref="S100:T100"/>
    <mergeCell ref="V100:W100"/>
    <mergeCell ref="Y100:Z100"/>
    <mergeCell ref="AB100:AC100"/>
    <mergeCell ref="AE100:AF100"/>
    <mergeCell ref="AH100:AI100"/>
    <mergeCell ref="AK100:AL100"/>
    <mergeCell ref="AN100:AO100"/>
    <mergeCell ref="P105:V105"/>
    <mergeCell ref="D106:O106"/>
    <mergeCell ref="P106:V106"/>
    <mergeCell ref="W106:AK106"/>
    <mergeCell ref="AS106:AT106"/>
    <mergeCell ref="AE107:AO107"/>
    <mergeCell ref="AQ107:AS107"/>
    <mergeCell ref="AE108:AO108"/>
    <mergeCell ref="AQ108:AS108"/>
    <mergeCell ref="D109:F109"/>
    <mergeCell ref="G109:I109"/>
    <mergeCell ref="J109:L109"/>
    <mergeCell ref="M109:O109"/>
    <mergeCell ref="P109:R109"/>
    <mergeCell ref="D110:F110"/>
    <mergeCell ref="G110:I110"/>
    <mergeCell ref="J110:L110"/>
    <mergeCell ref="M110:O110"/>
    <mergeCell ref="P110:R110"/>
    <mergeCell ref="S111:T111"/>
    <mergeCell ref="V111:W111"/>
    <mergeCell ref="Y111:Z111"/>
    <mergeCell ref="AB111:AC111"/>
    <mergeCell ref="AE111:AF111"/>
    <mergeCell ref="AH111:AI111"/>
    <mergeCell ref="AK111:AL111"/>
    <mergeCell ref="AN111:AO111"/>
    <mergeCell ref="S112:T112"/>
    <mergeCell ref="V112:W112"/>
    <mergeCell ref="Y112:Z112"/>
    <mergeCell ref="AB112:AC112"/>
    <mergeCell ref="AE112:AF112"/>
    <mergeCell ref="AH112:AI112"/>
    <mergeCell ref="AK112:AL112"/>
    <mergeCell ref="AN112:AO112"/>
    <mergeCell ref="S113:T113"/>
    <mergeCell ref="V113:W113"/>
    <mergeCell ref="Y113:Z113"/>
    <mergeCell ref="AB113:AC113"/>
    <mergeCell ref="AE113:AF113"/>
    <mergeCell ref="AH113:AI113"/>
    <mergeCell ref="AK113:AL113"/>
    <mergeCell ref="AN113:AO113"/>
    <mergeCell ref="S114:T114"/>
    <mergeCell ref="V114:W114"/>
    <mergeCell ref="Y114:Z114"/>
    <mergeCell ref="AB114:AC114"/>
    <mergeCell ref="AE114:AF114"/>
    <mergeCell ref="AH114:AI114"/>
    <mergeCell ref="AK114:AL114"/>
    <mergeCell ref="AN114:AO114"/>
    <mergeCell ref="S115:T115"/>
    <mergeCell ref="V115:W115"/>
    <mergeCell ref="Y115:Z115"/>
    <mergeCell ref="AB115:AC115"/>
    <mergeCell ref="AE115:AF115"/>
    <mergeCell ref="AH115:AI115"/>
    <mergeCell ref="AK115:AL115"/>
    <mergeCell ref="AN115:AO115"/>
    <mergeCell ref="S116:T116"/>
    <mergeCell ref="V116:W116"/>
    <mergeCell ref="Y116:Z116"/>
    <mergeCell ref="AB116:AC116"/>
    <mergeCell ref="AE116:AF116"/>
    <mergeCell ref="AH116:AI116"/>
    <mergeCell ref="AK116:AL116"/>
    <mergeCell ref="AN116:AO116"/>
    <mergeCell ref="S117:T117"/>
    <mergeCell ref="V117:W117"/>
    <mergeCell ref="Y117:Z117"/>
    <mergeCell ref="AB117:AC117"/>
    <mergeCell ref="AE117:AF117"/>
    <mergeCell ref="AH117:AI117"/>
    <mergeCell ref="AK117:AL117"/>
    <mergeCell ref="AN117:AO117"/>
    <mergeCell ref="S118:T118"/>
    <mergeCell ref="V118:W118"/>
    <mergeCell ref="Y118:Z118"/>
    <mergeCell ref="AB118:AC118"/>
    <mergeCell ref="AE118:AF118"/>
    <mergeCell ref="AH118:AI118"/>
    <mergeCell ref="AK118:AL118"/>
    <mergeCell ref="AN118:AO118"/>
    <mergeCell ref="S119:T119"/>
    <mergeCell ref="V119:W119"/>
    <mergeCell ref="Y119:Z119"/>
    <mergeCell ref="AB119:AC119"/>
    <mergeCell ref="AE119:AF119"/>
    <mergeCell ref="AH119:AI119"/>
    <mergeCell ref="AK119:AL119"/>
    <mergeCell ref="AN119:AO119"/>
    <mergeCell ref="S120:T120"/>
    <mergeCell ref="V120:W120"/>
    <mergeCell ref="Y120:Z120"/>
    <mergeCell ref="AB120:AC120"/>
    <mergeCell ref="AE120:AF120"/>
    <mergeCell ref="AH120:AI120"/>
    <mergeCell ref="AK120:AL120"/>
    <mergeCell ref="AN120:AO120"/>
    <mergeCell ref="S121:T121"/>
    <mergeCell ref="V121:W121"/>
    <mergeCell ref="Y121:Z121"/>
    <mergeCell ref="AB121:AC121"/>
    <mergeCell ref="AE121:AF121"/>
    <mergeCell ref="AH121:AI121"/>
    <mergeCell ref="AK121:AL121"/>
    <mergeCell ref="AN121:AO121"/>
    <mergeCell ref="S122:T122"/>
    <mergeCell ref="V122:W122"/>
    <mergeCell ref="Y122:Z122"/>
    <mergeCell ref="AB122:AC122"/>
    <mergeCell ref="AE122:AF122"/>
    <mergeCell ref="AH122:AI122"/>
    <mergeCell ref="AK122:AL122"/>
    <mergeCell ref="AN122:AO122"/>
    <mergeCell ref="S123:T123"/>
    <mergeCell ref="V123:W123"/>
    <mergeCell ref="Y123:Z123"/>
    <mergeCell ref="AB123:AC123"/>
    <mergeCell ref="AE123:AF123"/>
    <mergeCell ref="AH123:AI123"/>
    <mergeCell ref="AK123:AL123"/>
    <mergeCell ref="AN123:AO123"/>
    <mergeCell ref="S124:T124"/>
    <mergeCell ref="V124:W124"/>
    <mergeCell ref="Y124:Z124"/>
    <mergeCell ref="AB124:AC124"/>
    <mergeCell ref="AE124:AF124"/>
    <mergeCell ref="AH124:AI124"/>
    <mergeCell ref="AK124:AL124"/>
    <mergeCell ref="AN124:AO124"/>
    <mergeCell ref="S125:T125"/>
    <mergeCell ref="V125:W125"/>
    <mergeCell ref="Y125:Z125"/>
    <mergeCell ref="AB125:AC125"/>
    <mergeCell ref="AE125:AF125"/>
    <mergeCell ref="AH125:AI125"/>
    <mergeCell ref="AK125:AL125"/>
    <mergeCell ref="AN125:AO125"/>
    <mergeCell ref="S126:T126"/>
    <mergeCell ref="V126:W126"/>
    <mergeCell ref="Y126:Z126"/>
    <mergeCell ref="AB126:AC126"/>
    <mergeCell ref="AE126:AF126"/>
    <mergeCell ref="AH126:AI126"/>
    <mergeCell ref="AK126:AL126"/>
    <mergeCell ref="AN126:AO126"/>
    <mergeCell ref="S127:T127"/>
    <mergeCell ref="V127:W127"/>
    <mergeCell ref="Y127:Z127"/>
    <mergeCell ref="AB127:AC127"/>
    <mergeCell ref="AE127:AF127"/>
    <mergeCell ref="AH127:AI127"/>
    <mergeCell ref="AK127:AL127"/>
    <mergeCell ref="AN127:AO127"/>
    <mergeCell ref="S128:T128"/>
    <mergeCell ref="V128:W128"/>
    <mergeCell ref="Y128:Z128"/>
    <mergeCell ref="AB128:AC128"/>
    <mergeCell ref="AE128:AF128"/>
    <mergeCell ref="AH128:AI128"/>
    <mergeCell ref="AK128:AL128"/>
    <mergeCell ref="AN128:AO128"/>
    <mergeCell ref="S129:T129"/>
    <mergeCell ref="V129:W129"/>
    <mergeCell ref="Y129:Z129"/>
    <mergeCell ref="AB129:AC129"/>
    <mergeCell ref="AE129:AF129"/>
    <mergeCell ref="AH129:AI129"/>
    <mergeCell ref="AK129:AL129"/>
    <mergeCell ref="AN129:AO129"/>
    <mergeCell ref="S130:T130"/>
    <mergeCell ref="V130:W130"/>
    <mergeCell ref="Y130:Z130"/>
    <mergeCell ref="AB130:AC130"/>
    <mergeCell ref="AE130:AF130"/>
    <mergeCell ref="AH130:AI130"/>
    <mergeCell ref="AK130:AL130"/>
    <mergeCell ref="AN130:AO130"/>
    <mergeCell ref="S131:T131"/>
    <mergeCell ref="V131:W131"/>
    <mergeCell ref="Y131:Z131"/>
    <mergeCell ref="AB131:AC131"/>
    <mergeCell ref="AE131:AF131"/>
    <mergeCell ref="AH131:AI131"/>
    <mergeCell ref="AK131:AL131"/>
    <mergeCell ref="AN131:AO131"/>
    <mergeCell ref="S132:T132"/>
    <mergeCell ref="V132:W132"/>
    <mergeCell ref="Y132:Z132"/>
    <mergeCell ref="AB132:AC132"/>
    <mergeCell ref="AE132:AF132"/>
    <mergeCell ref="AH132:AI132"/>
    <mergeCell ref="AK132:AL132"/>
    <mergeCell ref="AN132:AO132"/>
    <mergeCell ref="S133:T133"/>
    <mergeCell ref="V133:W133"/>
    <mergeCell ref="Y133:Z133"/>
    <mergeCell ref="AB133:AC133"/>
    <mergeCell ref="AE133:AF133"/>
    <mergeCell ref="AH133:AI133"/>
    <mergeCell ref="AK133:AL133"/>
    <mergeCell ref="AN133:AO133"/>
    <mergeCell ref="S134:T134"/>
    <mergeCell ref="V134:W134"/>
    <mergeCell ref="Y134:Z134"/>
    <mergeCell ref="AB134:AC134"/>
    <mergeCell ref="AE134:AF134"/>
    <mergeCell ref="AH134:AI134"/>
    <mergeCell ref="AK134:AL134"/>
    <mergeCell ref="AN134:AO134"/>
    <mergeCell ref="S135:T135"/>
    <mergeCell ref="V135:W135"/>
    <mergeCell ref="Y135:Z135"/>
    <mergeCell ref="AB135:AC135"/>
    <mergeCell ref="AE135:AF135"/>
    <mergeCell ref="AH135:AI135"/>
    <mergeCell ref="AK135:AL135"/>
    <mergeCell ref="AN135:AO135"/>
    <mergeCell ref="S136:T136"/>
    <mergeCell ref="V136:W136"/>
    <mergeCell ref="Y136:Z136"/>
    <mergeCell ref="AB136:AC136"/>
    <mergeCell ref="AE136:AF136"/>
    <mergeCell ref="AH136:AI136"/>
    <mergeCell ref="AK136:AL136"/>
    <mergeCell ref="AN136:AO136"/>
    <mergeCell ref="S137:T137"/>
    <mergeCell ref="V137:W137"/>
    <mergeCell ref="Y137:Z137"/>
    <mergeCell ref="AB137:AC137"/>
    <mergeCell ref="AE137:AF137"/>
    <mergeCell ref="AH137:AI137"/>
    <mergeCell ref="AK137:AL137"/>
    <mergeCell ref="AN137:AO137"/>
    <mergeCell ref="S138:T138"/>
    <mergeCell ref="V138:W138"/>
    <mergeCell ref="Y138:Z138"/>
    <mergeCell ref="AB138:AC138"/>
    <mergeCell ref="AE138:AF138"/>
    <mergeCell ref="AH138:AI138"/>
    <mergeCell ref="AK138:AL138"/>
    <mergeCell ref="AN138:AO138"/>
    <mergeCell ref="S139:T139"/>
    <mergeCell ref="V139:W139"/>
    <mergeCell ref="Y139:Z139"/>
    <mergeCell ref="AB139:AC139"/>
    <mergeCell ref="AE139:AF139"/>
    <mergeCell ref="AH139:AI139"/>
    <mergeCell ref="AK139:AL139"/>
    <mergeCell ref="AN139:AO139"/>
    <mergeCell ref="S140:T140"/>
    <mergeCell ref="V140:W140"/>
    <mergeCell ref="Y140:Z140"/>
    <mergeCell ref="AB140:AC140"/>
    <mergeCell ref="AE140:AF140"/>
    <mergeCell ref="AH140:AI140"/>
    <mergeCell ref="AK140:AL140"/>
    <mergeCell ref="AN140:AO140"/>
    <mergeCell ref="S141:T141"/>
    <mergeCell ref="V141:W141"/>
    <mergeCell ref="Y141:Z141"/>
    <mergeCell ref="AB141:AC141"/>
    <mergeCell ref="AE141:AF141"/>
    <mergeCell ref="AH141:AI141"/>
    <mergeCell ref="AK141:AL141"/>
    <mergeCell ref="AN141:AO141"/>
    <mergeCell ref="S142:T142"/>
    <mergeCell ref="V142:W142"/>
    <mergeCell ref="Y142:Z142"/>
    <mergeCell ref="AB142:AC142"/>
    <mergeCell ref="AE142:AF142"/>
    <mergeCell ref="AH142:AI142"/>
    <mergeCell ref="AK142:AL142"/>
    <mergeCell ref="AN142:AO142"/>
    <mergeCell ref="S143:T143"/>
    <mergeCell ref="V143:W143"/>
    <mergeCell ref="Y143:Z143"/>
    <mergeCell ref="AB143:AC143"/>
    <mergeCell ref="AE143:AF143"/>
    <mergeCell ref="AH143:AI143"/>
    <mergeCell ref="AK143:AL143"/>
    <mergeCell ref="AN143:AO143"/>
    <mergeCell ref="S144:T144"/>
    <mergeCell ref="V144:W144"/>
    <mergeCell ref="Y144:Z144"/>
    <mergeCell ref="AB144:AC144"/>
    <mergeCell ref="AE144:AF144"/>
    <mergeCell ref="AH144:AI144"/>
    <mergeCell ref="AK144:AL144"/>
    <mergeCell ref="AN144:AO144"/>
    <mergeCell ref="S145:T145"/>
    <mergeCell ref="V145:W145"/>
    <mergeCell ref="Y145:Z145"/>
    <mergeCell ref="AB145:AC145"/>
    <mergeCell ref="AE145:AF145"/>
    <mergeCell ref="AH145:AI145"/>
    <mergeCell ref="AK145:AL145"/>
    <mergeCell ref="AN145:AO145"/>
    <mergeCell ref="S146:T146"/>
    <mergeCell ref="V146:W146"/>
    <mergeCell ref="Y146:Z146"/>
    <mergeCell ref="AB146:AC146"/>
    <mergeCell ref="AE146:AF146"/>
    <mergeCell ref="AH146:AI146"/>
    <mergeCell ref="AK146:AL146"/>
    <mergeCell ref="AN146:AO146"/>
    <mergeCell ref="S147:T147"/>
    <mergeCell ref="V147:W147"/>
    <mergeCell ref="Y147:Z147"/>
    <mergeCell ref="AB147:AC147"/>
    <mergeCell ref="AE147:AF147"/>
    <mergeCell ref="AH147:AI147"/>
    <mergeCell ref="AK147:AL147"/>
    <mergeCell ref="AN147:AO147"/>
    <mergeCell ref="S148:T148"/>
    <mergeCell ref="V148:W148"/>
    <mergeCell ref="Y148:Z148"/>
    <mergeCell ref="AB148:AC148"/>
    <mergeCell ref="AE148:AF148"/>
    <mergeCell ref="AH148:AI148"/>
    <mergeCell ref="AK148:AL148"/>
    <mergeCell ref="AN148:AO148"/>
    <mergeCell ref="S149:T149"/>
    <mergeCell ref="V149:W149"/>
    <mergeCell ref="Y149:Z149"/>
    <mergeCell ref="AB149:AC149"/>
    <mergeCell ref="AE149:AF149"/>
    <mergeCell ref="AH149:AI149"/>
    <mergeCell ref="AK149:AL149"/>
    <mergeCell ref="AN149:AO149"/>
    <mergeCell ref="S150:T150"/>
    <mergeCell ref="V150:W150"/>
    <mergeCell ref="Y150:Z150"/>
    <mergeCell ref="AB150:AC150"/>
    <mergeCell ref="AE150:AF150"/>
    <mergeCell ref="AH150:AI150"/>
    <mergeCell ref="AK150:AL150"/>
    <mergeCell ref="AN150:AO150"/>
    <mergeCell ref="S151:T151"/>
    <mergeCell ref="V151:W151"/>
    <mergeCell ref="Y151:Z151"/>
    <mergeCell ref="AB151:AC151"/>
    <mergeCell ref="AE151:AF151"/>
    <mergeCell ref="AH151:AI151"/>
    <mergeCell ref="AK151:AL151"/>
    <mergeCell ref="AN151:AO151"/>
    <mergeCell ref="S152:T152"/>
    <mergeCell ref="V152:W152"/>
    <mergeCell ref="Y152:Z152"/>
    <mergeCell ref="AB152:AC152"/>
    <mergeCell ref="AE152:AF152"/>
    <mergeCell ref="AH152:AI152"/>
    <mergeCell ref="AK152:AL152"/>
    <mergeCell ref="AN152:AO152"/>
    <mergeCell ref="A3:C4"/>
    <mergeCell ref="D3:O4"/>
    <mergeCell ref="P3:U4"/>
    <mergeCell ref="V3:Z4"/>
    <mergeCell ref="AA3:AD4"/>
    <mergeCell ref="AT3:AT4"/>
    <mergeCell ref="AU3:AU4"/>
    <mergeCell ref="A5:C6"/>
    <mergeCell ref="S5:AO6"/>
    <mergeCell ref="A7:A8"/>
    <mergeCell ref="B7:B8"/>
    <mergeCell ref="C7:C8"/>
    <mergeCell ref="D7:F8"/>
    <mergeCell ref="G7:I8"/>
    <mergeCell ref="J7:L8"/>
    <mergeCell ref="M7:O8"/>
    <mergeCell ref="P7:R8"/>
    <mergeCell ref="AP7:AP8"/>
    <mergeCell ref="AQ7:AQ8"/>
    <mergeCell ref="AR7:AR8"/>
    <mergeCell ref="AS7:AS8"/>
    <mergeCell ref="AT7:AT8"/>
    <mergeCell ref="AU7:AU8"/>
    <mergeCell ref="A9:A10"/>
    <mergeCell ref="B9:B10"/>
    <mergeCell ref="C9:C10"/>
    <mergeCell ref="D9:F10"/>
    <mergeCell ref="G9:I10"/>
    <mergeCell ref="J9:L10"/>
    <mergeCell ref="M9:O10"/>
    <mergeCell ref="P9:R10"/>
    <mergeCell ref="AP9:AP10"/>
    <mergeCell ref="AQ9:AQ10"/>
    <mergeCell ref="AR9:AR10"/>
    <mergeCell ref="AS9:AS10"/>
    <mergeCell ref="AT9:AT10"/>
    <mergeCell ref="AU9:AU10"/>
    <mergeCell ref="A11:A12"/>
    <mergeCell ref="B11:B12"/>
    <mergeCell ref="C11:C12"/>
    <mergeCell ref="D11:F12"/>
    <mergeCell ref="G11:I12"/>
    <mergeCell ref="J11:L12"/>
    <mergeCell ref="M11:O12"/>
    <mergeCell ref="P11:R12"/>
    <mergeCell ref="AP11:AP12"/>
    <mergeCell ref="AQ11:AQ12"/>
    <mergeCell ref="AR11:AR12"/>
    <mergeCell ref="AS11:AS12"/>
    <mergeCell ref="AT11:AT12"/>
    <mergeCell ref="AU11:AU12"/>
    <mergeCell ref="A13:A14"/>
    <mergeCell ref="B13:B14"/>
    <mergeCell ref="C13:C14"/>
    <mergeCell ref="D13:F14"/>
    <mergeCell ref="G13:I14"/>
    <mergeCell ref="J13:L14"/>
    <mergeCell ref="M13:O14"/>
    <mergeCell ref="P13:R14"/>
    <mergeCell ref="AP13:AP14"/>
    <mergeCell ref="AQ13:AQ14"/>
    <mergeCell ref="AR13:AR14"/>
    <mergeCell ref="AS13:AS14"/>
    <mergeCell ref="AT13:AT14"/>
    <mergeCell ref="AU13:AU14"/>
    <mergeCell ref="A15:A16"/>
    <mergeCell ref="B15:B16"/>
    <mergeCell ref="C15:C16"/>
    <mergeCell ref="D15:F16"/>
    <mergeCell ref="G15:I16"/>
    <mergeCell ref="J15:L16"/>
    <mergeCell ref="M15:O16"/>
    <mergeCell ref="P15:R16"/>
    <mergeCell ref="AP15:AP16"/>
    <mergeCell ref="AQ15:AQ16"/>
    <mergeCell ref="AR15:AR16"/>
    <mergeCell ref="AS15:AS16"/>
    <mergeCell ref="AT15:AT16"/>
    <mergeCell ref="AU15:AU16"/>
    <mergeCell ref="A17:A18"/>
    <mergeCell ref="B17:B18"/>
    <mergeCell ref="C17:C18"/>
    <mergeCell ref="D17:F18"/>
    <mergeCell ref="G17:I18"/>
    <mergeCell ref="J17:L18"/>
    <mergeCell ref="M17:O18"/>
    <mergeCell ref="P17:R18"/>
    <mergeCell ref="AP17:AP18"/>
    <mergeCell ref="AQ17:AQ18"/>
    <mergeCell ref="AR17:AR18"/>
    <mergeCell ref="AS17:AS18"/>
    <mergeCell ref="AT17:AT18"/>
    <mergeCell ref="AU17:AU18"/>
    <mergeCell ref="A19:A20"/>
    <mergeCell ref="B19:B20"/>
    <mergeCell ref="C19:C20"/>
    <mergeCell ref="D19:F20"/>
    <mergeCell ref="G19:I20"/>
    <mergeCell ref="J19:L20"/>
    <mergeCell ref="M19:O20"/>
    <mergeCell ref="P19:R20"/>
    <mergeCell ref="AP19:AP20"/>
    <mergeCell ref="AQ19:AQ20"/>
    <mergeCell ref="AR19:AR20"/>
    <mergeCell ref="AS19:AS20"/>
    <mergeCell ref="AT19:AT20"/>
    <mergeCell ref="AU19:AU20"/>
    <mergeCell ref="A21:A22"/>
    <mergeCell ref="B21:B22"/>
    <mergeCell ref="C21:C22"/>
    <mergeCell ref="D21:F22"/>
    <mergeCell ref="G21:I22"/>
    <mergeCell ref="J21:L22"/>
    <mergeCell ref="M21:O22"/>
    <mergeCell ref="P21:R22"/>
    <mergeCell ref="AP21:AP22"/>
    <mergeCell ref="AQ21:AQ22"/>
    <mergeCell ref="AR21:AR22"/>
    <mergeCell ref="AS21:AS22"/>
    <mergeCell ref="AT21:AT22"/>
    <mergeCell ref="AU21:AU22"/>
    <mergeCell ref="A23:A24"/>
    <mergeCell ref="B23:B24"/>
    <mergeCell ref="C23:C24"/>
    <mergeCell ref="D23:F24"/>
    <mergeCell ref="G23:I24"/>
    <mergeCell ref="J23:L24"/>
    <mergeCell ref="M23:O24"/>
    <mergeCell ref="P23:R24"/>
    <mergeCell ref="AP23:AP24"/>
    <mergeCell ref="AQ23:AQ24"/>
    <mergeCell ref="AR23:AR24"/>
    <mergeCell ref="AS23:AS24"/>
    <mergeCell ref="AT23:AT24"/>
    <mergeCell ref="AU23:AU24"/>
    <mergeCell ref="A25:A26"/>
    <mergeCell ref="B25:B26"/>
    <mergeCell ref="C25:C26"/>
    <mergeCell ref="D25:F26"/>
    <mergeCell ref="G25:I26"/>
    <mergeCell ref="J25:L26"/>
    <mergeCell ref="M25:O26"/>
    <mergeCell ref="P25:R26"/>
    <mergeCell ref="AP25:AP26"/>
    <mergeCell ref="AQ25:AQ26"/>
    <mergeCell ref="AR25:AR26"/>
    <mergeCell ref="AS25:AS26"/>
    <mergeCell ref="AT25:AT26"/>
    <mergeCell ref="AU25:AU26"/>
    <mergeCell ref="A27:A28"/>
    <mergeCell ref="B27:B28"/>
    <mergeCell ref="C27:C28"/>
    <mergeCell ref="D27:F28"/>
    <mergeCell ref="G27:I28"/>
    <mergeCell ref="J27:L28"/>
    <mergeCell ref="M27:O28"/>
    <mergeCell ref="P27:R28"/>
    <mergeCell ref="AP27:AP28"/>
    <mergeCell ref="AQ27:AQ28"/>
    <mergeCell ref="AR27:AR28"/>
    <mergeCell ref="AS27:AS28"/>
    <mergeCell ref="AT27:AT28"/>
    <mergeCell ref="AU27:AU28"/>
    <mergeCell ref="A29:A30"/>
    <mergeCell ref="B29:B30"/>
    <mergeCell ref="C29:C30"/>
    <mergeCell ref="D29:F30"/>
    <mergeCell ref="G29:I30"/>
    <mergeCell ref="J29:L30"/>
    <mergeCell ref="M29:O30"/>
    <mergeCell ref="P29:R30"/>
    <mergeCell ref="AP29:AP30"/>
    <mergeCell ref="AQ29:AQ30"/>
    <mergeCell ref="AR29:AR30"/>
    <mergeCell ref="AS29:AS30"/>
    <mergeCell ref="AT29:AT30"/>
    <mergeCell ref="AU29:AU30"/>
    <mergeCell ref="A31:A32"/>
    <mergeCell ref="B31:B32"/>
    <mergeCell ref="C31:C32"/>
    <mergeCell ref="D31:F32"/>
    <mergeCell ref="G31:I32"/>
    <mergeCell ref="J31:L32"/>
    <mergeCell ref="M31:O32"/>
    <mergeCell ref="P31:R32"/>
    <mergeCell ref="AP31:AP32"/>
    <mergeCell ref="AQ31:AQ32"/>
    <mergeCell ref="AR31:AR32"/>
    <mergeCell ref="AS31:AS32"/>
    <mergeCell ref="AT31:AT32"/>
    <mergeCell ref="AU31:AU32"/>
    <mergeCell ref="A33:A34"/>
    <mergeCell ref="B33:B34"/>
    <mergeCell ref="C33:C34"/>
    <mergeCell ref="D33:F34"/>
    <mergeCell ref="G33:I34"/>
    <mergeCell ref="J33:L34"/>
    <mergeCell ref="M33:O34"/>
    <mergeCell ref="P33:R34"/>
    <mergeCell ref="AP33:AP34"/>
    <mergeCell ref="AQ33:AQ34"/>
    <mergeCell ref="AR33:AR34"/>
    <mergeCell ref="AS33:AS34"/>
    <mergeCell ref="AT33:AT34"/>
    <mergeCell ref="AU33:AU34"/>
    <mergeCell ref="A35:A36"/>
    <mergeCell ref="B35:B36"/>
    <mergeCell ref="C35:C36"/>
    <mergeCell ref="D35:F36"/>
    <mergeCell ref="G35:I36"/>
    <mergeCell ref="J35:L36"/>
    <mergeCell ref="M35:O36"/>
    <mergeCell ref="P35:R36"/>
    <mergeCell ref="AP35:AP36"/>
    <mergeCell ref="AQ35:AQ36"/>
    <mergeCell ref="AR35:AR36"/>
    <mergeCell ref="AS35:AS36"/>
    <mergeCell ref="AT35:AT36"/>
    <mergeCell ref="AU35:AU36"/>
    <mergeCell ref="A37:A38"/>
    <mergeCell ref="B37:B38"/>
    <mergeCell ref="C37:C38"/>
    <mergeCell ref="D37:F38"/>
    <mergeCell ref="G37:I38"/>
    <mergeCell ref="J37:L38"/>
    <mergeCell ref="M37:O38"/>
    <mergeCell ref="P37:R38"/>
    <mergeCell ref="AP37:AP38"/>
    <mergeCell ref="AQ37:AQ38"/>
    <mergeCell ref="AR37:AR38"/>
    <mergeCell ref="AS37:AS38"/>
    <mergeCell ref="AT37:AT38"/>
    <mergeCell ref="AU37:AU38"/>
    <mergeCell ref="A39:A40"/>
    <mergeCell ref="B39:B40"/>
    <mergeCell ref="C39:C40"/>
    <mergeCell ref="D39:F40"/>
    <mergeCell ref="G39:I40"/>
    <mergeCell ref="J39:L40"/>
    <mergeCell ref="M39:O40"/>
    <mergeCell ref="P39:R40"/>
    <mergeCell ref="AP39:AP40"/>
    <mergeCell ref="AQ39:AQ40"/>
    <mergeCell ref="AR39:AR40"/>
    <mergeCell ref="AS39:AS40"/>
    <mergeCell ref="AT39:AT40"/>
    <mergeCell ref="AU39:AU40"/>
    <mergeCell ref="A41:A42"/>
    <mergeCell ref="B41:B42"/>
    <mergeCell ref="C41:C42"/>
    <mergeCell ref="D41:F42"/>
    <mergeCell ref="G41:I42"/>
    <mergeCell ref="J41:L42"/>
    <mergeCell ref="M41:O42"/>
    <mergeCell ref="P41:R42"/>
    <mergeCell ref="AP41:AP42"/>
    <mergeCell ref="AQ41:AQ42"/>
    <mergeCell ref="AR41:AR42"/>
    <mergeCell ref="AS41:AS42"/>
    <mergeCell ref="AT41:AT42"/>
    <mergeCell ref="AU41:AU42"/>
    <mergeCell ref="A43:A44"/>
    <mergeCell ref="B43:B44"/>
    <mergeCell ref="C43:C44"/>
    <mergeCell ref="D43:F44"/>
    <mergeCell ref="G43:I44"/>
    <mergeCell ref="J43:L44"/>
    <mergeCell ref="M43:O44"/>
    <mergeCell ref="P43:R44"/>
    <mergeCell ref="AP43:AP44"/>
    <mergeCell ref="AQ43:AQ44"/>
    <mergeCell ref="AR43:AR44"/>
    <mergeCell ref="AS43:AS44"/>
    <mergeCell ref="AT43:AT44"/>
    <mergeCell ref="AU43:AU44"/>
    <mergeCell ref="A45:C46"/>
    <mergeCell ref="D45:F46"/>
    <mergeCell ref="G45:I46"/>
    <mergeCell ref="J45:L46"/>
    <mergeCell ref="M45:O46"/>
    <mergeCell ref="P45:R46"/>
    <mergeCell ref="AP45:AS46"/>
    <mergeCell ref="AT45:AU46"/>
    <mergeCell ref="A47:A48"/>
    <mergeCell ref="B47:B48"/>
    <mergeCell ref="C47:C48"/>
    <mergeCell ref="D47:F48"/>
    <mergeCell ref="G47:I48"/>
    <mergeCell ref="J47:L48"/>
    <mergeCell ref="M47:O48"/>
    <mergeCell ref="P47:R48"/>
    <mergeCell ref="AP47:AS48"/>
    <mergeCell ref="AT47:AU48"/>
    <mergeCell ref="A49:C50"/>
    <mergeCell ref="D49:G50"/>
    <mergeCell ref="H49:K50"/>
    <mergeCell ref="L49:O50"/>
    <mergeCell ref="P49:S50"/>
    <mergeCell ref="T49:W50"/>
    <mergeCell ref="X49:AA50"/>
    <mergeCell ref="AB49:AE50"/>
    <mergeCell ref="AF49:AI50"/>
    <mergeCell ref="AP49:AS50"/>
    <mergeCell ref="AT49:AU50"/>
    <mergeCell ref="A51:C52"/>
    <mergeCell ref="D51:G52"/>
    <mergeCell ref="H51:K52"/>
    <mergeCell ref="L51:O52"/>
    <mergeCell ref="P51:S52"/>
    <mergeCell ref="T51:W52"/>
    <mergeCell ref="X51:AA52"/>
    <mergeCell ref="AB51:AE52"/>
    <mergeCell ref="AF51:AI52"/>
    <mergeCell ref="AJ51:AU52"/>
    <mergeCell ref="A55:C56"/>
    <mergeCell ref="D55:O56"/>
    <mergeCell ref="P55:U56"/>
    <mergeCell ref="V55:Z56"/>
    <mergeCell ref="AA55:AD56"/>
    <mergeCell ref="AT55:AT56"/>
    <mergeCell ref="AU55:AU56"/>
    <mergeCell ref="A57:C58"/>
    <mergeCell ref="S57:AO58"/>
    <mergeCell ref="A59:A60"/>
    <mergeCell ref="B59:B60"/>
    <mergeCell ref="C59:C60"/>
    <mergeCell ref="D59:F60"/>
    <mergeCell ref="G59:I60"/>
    <mergeCell ref="J59:L60"/>
    <mergeCell ref="M59:O60"/>
    <mergeCell ref="P59:R60"/>
    <mergeCell ref="AP59:AP60"/>
    <mergeCell ref="AQ59:AQ60"/>
    <mergeCell ref="AR59:AR60"/>
    <mergeCell ref="AS59:AS60"/>
    <mergeCell ref="AT59:AT60"/>
    <mergeCell ref="AU59:AU60"/>
    <mergeCell ref="A61:A62"/>
    <mergeCell ref="B61:B62"/>
    <mergeCell ref="C61:C62"/>
    <mergeCell ref="D61:F62"/>
    <mergeCell ref="G61:I62"/>
    <mergeCell ref="J61:L62"/>
    <mergeCell ref="M61:O62"/>
    <mergeCell ref="P61:R62"/>
    <mergeCell ref="AP61:AP62"/>
    <mergeCell ref="AQ61:AQ62"/>
    <mergeCell ref="AR61:AR62"/>
    <mergeCell ref="AS61:AS62"/>
    <mergeCell ref="AT61:AT62"/>
    <mergeCell ref="AU61:AU62"/>
    <mergeCell ref="A63:A64"/>
    <mergeCell ref="B63:B64"/>
    <mergeCell ref="C63:C64"/>
    <mergeCell ref="D63:F64"/>
    <mergeCell ref="G63:I64"/>
    <mergeCell ref="J63:L64"/>
    <mergeCell ref="M63:O64"/>
    <mergeCell ref="P63:R64"/>
    <mergeCell ref="AP63:AP64"/>
    <mergeCell ref="AQ63:AQ64"/>
    <mergeCell ref="AR63:AR64"/>
    <mergeCell ref="AS63:AS64"/>
    <mergeCell ref="AT63:AT64"/>
    <mergeCell ref="AU63:AU64"/>
    <mergeCell ref="A65:A66"/>
    <mergeCell ref="B65:B66"/>
    <mergeCell ref="C65:C66"/>
    <mergeCell ref="D65:F66"/>
    <mergeCell ref="G65:I66"/>
    <mergeCell ref="J65:L66"/>
    <mergeCell ref="M65:O66"/>
    <mergeCell ref="P65:R66"/>
    <mergeCell ref="AP65:AP66"/>
    <mergeCell ref="AQ65:AQ66"/>
    <mergeCell ref="AR65:AR66"/>
    <mergeCell ref="AS65:AS66"/>
    <mergeCell ref="AT65:AT66"/>
    <mergeCell ref="AU65:AU66"/>
    <mergeCell ref="A67:A68"/>
    <mergeCell ref="B67:B68"/>
    <mergeCell ref="C67:C68"/>
    <mergeCell ref="D67:F68"/>
    <mergeCell ref="G67:I68"/>
    <mergeCell ref="J67:L68"/>
    <mergeCell ref="M67:O68"/>
    <mergeCell ref="P67:R68"/>
    <mergeCell ref="AP67:AP68"/>
    <mergeCell ref="AQ67:AQ68"/>
    <mergeCell ref="AR67:AR68"/>
    <mergeCell ref="AS67:AS68"/>
    <mergeCell ref="AT67:AT68"/>
    <mergeCell ref="AU67:AU68"/>
    <mergeCell ref="A69:A70"/>
    <mergeCell ref="B69:B70"/>
    <mergeCell ref="C69:C70"/>
    <mergeCell ref="D69:F70"/>
    <mergeCell ref="G69:I70"/>
    <mergeCell ref="J69:L70"/>
    <mergeCell ref="M69:O70"/>
    <mergeCell ref="P69:R70"/>
    <mergeCell ref="AP69:AP70"/>
    <mergeCell ref="AQ69:AQ70"/>
    <mergeCell ref="AR69:AR70"/>
    <mergeCell ref="AS69:AS70"/>
    <mergeCell ref="AT69:AT70"/>
    <mergeCell ref="AU69:AU70"/>
    <mergeCell ref="A71:A72"/>
    <mergeCell ref="B71:B72"/>
    <mergeCell ref="C71:C72"/>
    <mergeCell ref="D71:F72"/>
    <mergeCell ref="G71:I72"/>
    <mergeCell ref="J71:L72"/>
    <mergeCell ref="M71:O72"/>
    <mergeCell ref="P71:R72"/>
    <mergeCell ref="AP71:AP72"/>
    <mergeCell ref="AQ71:AQ72"/>
    <mergeCell ref="AR71:AR72"/>
    <mergeCell ref="AS71:AS72"/>
    <mergeCell ref="AT71:AT72"/>
    <mergeCell ref="AU71:AU72"/>
    <mergeCell ref="A73:A74"/>
    <mergeCell ref="B73:B74"/>
    <mergeCell ref="C73:C74"/>
    <mergeCell ref="D73:F74"/>
    <mergeCell ref="G73:I74"/>
    <mergeCell ref="J73:L74"/>
    <mergeCell ref="M73:O74"/>
    <mergeCell ref="P73:R74"/>
    <mergeCell ref="AP73:AP74"/>
    <mergeCell ref="AQ73:AQ74"/>
    <mergeCell ref="AR73:AR74"/>
    <mergeCell ref="AS73:AS74"/>
    <mergeCell ref="AT73:AT74"/>
    <mergeCell ref="AU73:AU74"/>
    <mergeCell ref="A75:A76"/>
    <mergeCell ref="B75:B76"/>
    <mergeCell ref="C75:C76"/>
    <mergeCell ref="D75:F76"/>
    <mergeCell ref="G75:I76"/>
    <mergeCell ref="J75:L76"/>
    <mergeCell ref="M75:O76"/>
    <mergeCell ref="P75:R76"/>
    <mergeCell ref="AP75:AP76"/>
    <mergeCell ref="AQ75:AQ76"/>
    <mergeCell ref="AR75:AR76"/>
    <mergeCell ref="AS75:AS76"/>
    <mergeCell ref="AT75:AT76"/>
    <mergeCell ref="AU75:AU76"/>
    <mergeCell ref="A77:A78"/>
    <mergeCell ref="B77:B78"/>
    <mergeCell ref="C77:C78"/>
    <mergeCell ref="D77:F78"/>
    <mergeCell ref="G77:I78"/>
    <mergeCell ref="J77:L78"/>
    <mergeCell ref="M77:O78"/>
    <mergeCell ref="P77:R78"/>
    <mergeCell ref="AP77:AP78"/>
    <mergeCell ref="AQ77:AQ78"/>
    <mergeCell ref="AR77:AR78"/>
    <mergeCell ref="AS77:AS78"/>
    <mergeCell ref="AT77:AT78"/>
    <mergeCell ref="AU77:AU78"/>
    <mergeCell ref="A79:A80"/>
    <mergeCell ref="B79:B80"/>
    <mergeCell ref="C79:C80"/>
    <mergeCell ref="D79:F80"/>
    <mergeCell ref="G79:I80"/>
    <mergeCell ref="J79:L80"/>
    <mergeCell ref="M79:O80"/>
    <mergeCell ref="P79:R80"/>
    <mergeCell ref="AP79:AP80"/>
    <mergeCell ref="AQ79:AQ80"/>
    <mergeCell ref="AR79:AR80"/>
    <mergeCell ref="AS79:AS80"/>
    <mergeCell ref="AT79:AT80"/>
    <mergeCell ref="AU79:AU80"/>
    <mergeCell ref="A81:A82"/>
    <mergeCell ref="B81:B82"/>
    <mergeCell ref="C81:C82"/>
    <mergeCell ref="D81:F82"/>
    <mergeCell ref="G81:I82"/>
    <mergeCell ref="J81:L82"/>
    <mergeCell ref="M81:O82"/>
    <mergeCell ref="P81:R82"/>
    <mergeCell ref="AP81:AP82"/>
    <mergeCell ref="AQ81:AQ82"/>
    <mergeCell ref="AR81:AR82"/>
    <mergeCell ref="AS81:AS82"/>
    <mergeCell ref="AT81:AT82"/>
    <mergeCell ref="AU81:AU82"/>
    <mergeCell ref="A83:A84"/>
    <mergeCell ref="B83:B84"/>
    <mergeCell ref="C83:C84"/>
    <mergeCell ref="D83:F84"/>
    <mergeCell ref="G83:I84"/>
    <mergeCell ref="J83:L84"/>
    <mergeCell ref="M83:O84"/>
    <mergeCell ref="P83:R84"/>
    <mergeCell ref="AP83:AP84"/>
    <mergeCell ref="AQ83:AQ84"/>
    <mergeCell ref="AR83:AR84"/>
    <mergeCell ref="AS83:AS84"/>
    <mergeCell ref="AT83:AT84"/>
    <mergeCell ref="AU83:AU84"/>
    <mergeCell ref="A85:A86"/>
    <mergeCell ref="B85:B86"/>
    <mergeCell ref="C85:C86"/>
    <mergeCell ref="D85:F86"/>
    <mergeCell ref="G85:I86"/>
    <mergeCell ref="J85:L86"/>
    <mergeCell ref="M85:O86"/>
    <mergeCell ref="P85:R86"/>
    <mergeCell ref="AP85:AP86"/>
    <mergeCell ref="AQ85:AQ86"/>
    <mergeCell ref="AR85:AR86"/>
    <mergeCell ref="AS85:AS86"/>
    <mergeCell ref="AT85:AT86"/>
    <mergeCell ref="AU85:AU86"/>
    <mergeCell ref="A87:A88"/>
    <mergeCell ref="B87:B88"/>
    <mergeCell ref="C87:C88"/>
    <mergeCell ref="D87:F88"/>
    <mergeCell ref="G87:I88"/>
    <mergeCell ref="J87:L88"/>
    <mergeCell ref="M87:O88"/>
    <mergeCell ref="P87:R88"/>
    <mergeCell ref="AP87:AP88"/>
    <mergeCell ref="AQ87:AQ88"/>
    <mergeCell ref="AR87:AR88"/>
    <mergeCell ref="AS87:AS88"/>
    <mergeCell ref="AT87:AT88"/>
    <mergeCell ref="AU87:AU88"/>
    <mergeCell ref="A89:A90"/>
    <mergeCell ref="B89:B90"/>
    <mergeCell ref="C89:C90"/>
    <mergeCell ref="D89:F90"/>
    <mergeCell ref="G89:I90"/>
    <mergeCell ref="J89:L90"/>
    <mergeCell ref="M89:O90"/>
    <mergeCell ref="P89:R90"/>
    <mergeCell ref="AP89:AP90"/>
    <mergeCell ref="AQ89:AQ90"/>
    <mergeCell ref="AR89:AR90"/>
    <mergeCell ref="AS89:AS90"/>
    <mergeCell ref="AT89:AT90"/>
    <mergeCell ref="AU89:AU90"/>
    <mergeCell ref="A91:A92"/>
    <mergeCell ref="B91:B92"/>
    <mergeCell ref="C91:C92"/>
    <mergeCell ref="D91:F92"/>
    <mergeCell ref="G91:I92"/>
    <mergeCell ref="J91:L92"/>
    <mergeCell ref="M91:O92"/>
    <mergeCell ref="P91:R92"/>
    <mergeCell ref="AP91:AP92"/>
    <mergeCell ref="AQ91:AQ92"/>
    <mergeCell ref="AR91:AR92"/>
    <mergeCell ref="AS91:AS92"/>
    <mergeCell ref="AT91:AT92"/>
    <mergeCell ref="AU91:AU92"/>
    <mergeCell ref="A93:A94"/>
    <mergeCell ref="B93:B94"/>
    <mergeCell ref="C93:C94"/>
    <mergeCell ref="D93:F94"/>
    <mergeCell ref="G93:I94"/>
    <mergeCell ref="J93:L94"/>
    <mergeCell ref="M93:O94"/>
    <mergeCell ref="P93:R94"/>
    <mergeCell ref="AP93:AP94"/>
    <mergeCell ref="AQ93:AQ94"/>
    <mergeCell ref="AR93:AR94"/>
    <mergeCell ref="AS93:AS94"/>
    <mergeCell ref="AT93:AT94"/>
    <mergeCell ref="AU93:AU94"/>
    <mergeCell ref="A95:A96"/>
    <mergeCell ref="B95:B96"/>
    <mergeCell ref="C95:C96"/>
    <mergeCell ref="D95:F96"/>
    <mergeCell ref="G95:I96"/>
    <mergeCell ref="J95:L96"/>
    <mergeCell ref="M95:O96"/>
    <mergeCell ref="P95:R96"/>
    <mergeCell ref="AP95:AP96"/>
    <mergeCell ref="AQ95:AQ96"/>
    <mergeCell ref="AR95:AR96"/>
    <mergeCell ref="AS95:AS96"/>
    <mergeCell ref="AT95:AT96"/>
    <mergeCell ref="AU95:AU96"/>
    <mergeCell ref="A97:C98"/>
    <mergeCell ref="D97:F98"/>
    <mergeCell ref="G97:I98"/>
    <mergeCell ref="J97:L98"/>
    <mergeCell ref="M97:O98"/>
    <mergeCell ref="P97:R98"/>
    <mergeCell ref="AP97:AS98"/>
    <mergeCell ref="AT97:AU98"/>
    <mergeCell ref="A99:A100"/>
    <mergeCell ref="B99:B100"/>
    <mergeCell ref="C99:C100"/>
    <mergeCell ref="D99:F100"/>
    <mergeCell ref="G99:I100"/>
    <mergeCell ref="J99:L100"/>
    <mergeCell ref="M99:O100"/>
    <mergeCell ref="P99:R100"/>
    <mergeCell ref="AP99:AS100"/>
    <mergeCell ref="AT99:AU100"/>
    <mergeCell ref="A101:C102"/>
    <mergeCell ref="D101:G102"/>
    <mergeCell ref="H101:K102"/>
    <mergeCell ref="L101:O102"/>
    <mergeCell ref="P101:S102"/>
    <mergeCell ref="T101:W102"/>
    <mergeCell ref="X101:AA102"/>
    <mergeCell ref="AB101:AE102"/>
    <mergeCell ref="AF101:AI102"/>
    <mergeCell ref="AP101:AS102"/>
    <mergeCell ref="AT101:AU102"/>
    <mergeCell ref="A103:C104"/>
    <mergeCell ref="D103:G104"/>
    <mergeCell ref="H103:K104"/>
    <mergeCell ref="L103:O104"/>
    <mergeCell ref="P103:S104"/>
    <mergeCell ref="T103:W104"/>
    <mergeCell ref="X103:AA104"/>
    <mergeCell ref="AB103:AE104"/>
    <mergeCell ref="AF103:AI104"/>
    <mergeCell ref="AJ103:AU104"/>
    <mergeCell ref="A107:C108"/>
    <mergeCell ref="D107:O108"/>
    <mergeCell ref="P107:U108"/>
    <mergeCell ref="V107:Z108"/>
    <mergeCell ref="AA107:AD108"/>
    <mergeCell ref="AT107:AT108"/>
    <mergeCell ref="AU107:AU108"/>
    <mergeCell ref="A109:C110"/>
    <mergeCell ref="S109:AO110"/>
    <mergeCell ref="A111:A112"/>
    <mergeCell ref="B111:B112"/>
    <mergeCell ref="C111:C112"/>
    <mergeCell ref="D111:F112"/>
    <mergeCell ref="G111:I112"/>
    <mergeCell ref="J111:L112"/>
    <mergeCell ref="M111:O112"/>
    <mergeCell ref="P111:R112"/>
    <mergeCell ref="AP111:AP112"/>
    <mergeCell ref="AQ111:AQ112"/>
    <mergeCell ref="AR111:AR112"/>
    <mergeCell ref="AS111:AS112"/>
    <mergeCell ref="AT111:AT112"/>
    <mergeCell ref="AU111:AU112"/>
    <mergeCell ref="A113:A114"/>
    <mergeCell ref="B113:B114"/>
    <mergeCell ref="C113:C114"/>
    <mergeCell ref="D113:F114"/>
    <mergeCell ref="G113:I114"/>
    <mergeCell ref="J113:L114"/>
    <mergeCell ref="M113:O114"/>
    <mergeCell ref="P113:R114"/>
    <mergeCell ref="AP113:AP114"/>
    <mergeCell ref="AQ113:AQ114"/>
    <mergeCell ref="AR113:AR114"/>
    <mergeCell ref="AS113:AS114"/>
    <mergeCell ref="AT113:AT114"/>
    <mergeCell ref="AU113:AU114"/>
    <mergeCell ref="A115:A116"/>
    <mergeCell ref="B115:B116"/>
    <mergeCell ref="C115:C116"/>
    <mergeCell ref="D115:F116"/>
    <mergeCell ref="G115:I116"/>
    <mergeCell ref="J115:L116"/>
    <mergeCell ref="M115:O116"/>
    <mergeCell ref="P115:R116"/>
    <mergeCell ref="AP115:AP116"/>
    <mergeCell ref="AQ115:AQ116"/>
    <mergeCell ref="AR115:AR116"/>
    <mergeCell ref="AS115:AS116"/>
    <mergeCell ref="AT115:AT116"/>
    <mergeCell ref="AU115:AU116"/>
    <mergeCell ref="A117:A118"/>
    <mergeCell ref="B117:B118"/>
    <mergeCell ref="C117:C118"/>
    <mergeCell ref="D117:F118"/>
    <mergeCell ref="G117:I118"/>
    <mergeCell ref="J117:L118"/>
    <mergeCell ref="M117:O118"/>
    <mergeCell ref="P117:R118"/>
    <mergeCell ref="AP117:AP118"/>
    <mergeCell ref="AQ117:AQ118"/>
    <mergeCell ref="AR117:AR118"/>
    <mergeCell ref="AS117:AS118"/>
    <mergeCell ref="AT117:AT118"/>
    <mergeCell ref="AU117:AU118"/>
    <mergeCell ref="A119:A120"/>
    <mergeCell ref="B119:B120"/>
    <mergeCell ref="C119:C120"/>
    <mergeCell ref="D119:F120"/>
    <mergeCell ref="G119:I120"/>
    <mergeCell ref="J119:L120"/>
    <mergeCell ref="M119:O120"/>
    <mergeCell ref="P119:R120"/>
    <mergeCell ref="AP119:AP120"/>
    <mergeCell ref="AQ119:AQ120"/>
    <mergeCell ref="AR119:AR120"/>
    <mergeCell ref="AS119:AS120"/>
    <mergeCell ref="AT119:AT120"/>
    <mergeCell ref="AU119:AU120"/>
    <mergeCell ref="A121:A122"/>
    <mergeCell ref="B121:B122"/>
    <mergeCell ref="C121:C122"/>
    <mergeCell ref="D121:F122"/>
    <mergeCell ref="G121:I122"/>
    <mergeCell ref="J121:L122"/>
    <mergeCell ref="M121:O122"/>
    <mergeCell ref="P121:R122"/>
    <mergeCell ref="AP121:AP122"/>
    <mergeCell ref="AQ121:AQ122"/>
    <mergeCell ref="AR121:AR122"/>
    <mergeCell ref="AS121:AS122"/>
    <mergeCell ref="AT121:AT122"/>
    <mergeCell ref="AU121:AU122"/>
    <mergeCell ref="A123:A124"/>
    <mergeCell ref="B123:B124"/>
    <mergeCell ref="C123:C124"/>
    <mergeCell ref="D123:F124"/>
    <mergeCell ref="G123:I124"/>
    <mergeCell ref="J123:L124"/>
    <mergeCell ref="M123:O124"/>
    <mergeCell ref="P123:R124"/>
    <mergeCell ref="AP123:AP124"/>
    <mergeCell ref="AQ123:AQ124"/>
    <mergeCell ref="AR123:AR124"/>
    <mergeCell ref="AS123:AS124"/>
    <mergeCell ref="AT123:AT124"/>
    <mergeCell ref="AU123:AU124"/>
    <mergeCell ref="A125:A126"/>
    <mergeCell ref="B125:B126"/>
    <mergeCell ref="C125:C126"/>
    <mergeCell ref="D125:F126"/>
    <mergeCell ref="G125:I126"/>
    <mergeCell ref="J125:L126"/>
    <mergeCell ref="M125:O126"/>
    <mergeCell ref="P125:R126"/>
    <mergeCell ref="AP125:AP126"/>
    <mergeCell ref="AQ125:AQ126"/>
    <mergeCell ref="AR125:AR126"/>
    <mergeCell ref="AS125:AS126"/>
    <mergeCell ref="AT125:AT126"/>
    <mergeCell ref="AU125:AU126"/>
    <mergeCell ref="A127:A128"/>
    <mergeCell ref="B127:B128"/>
    <mergeCell ref="C127:C128"/>
    <mergeCell ref="D127:F128"/>
    <mergeCell ref="G127:I128"/>
    <mergeCell ref="J127:L128"/>
    <mergeCell ref="M127:O128"/>
    <mergeCell ref="P127:R128"/>
    <mergeCell ref="AP127:AP128"/>
    <mergeCell ref="AQ127:AQ128"/>
    <mergeCell ref="AR127:AR128"/>
    <mergeCell ref="AS127:AS128"/>
    <mergeCell ref="AT127:AT128"/>
    <mergeCell ref="AU127:AU128"/>
    <mergeCell ref="A129:A130"/>
    <mergeCell ref="B129:B130"/>
    <mergeCell ref="C129:C130"/>
    <mergeCell ref="D129:F130"/>
    <mergeCell ref="G129:I130"/>
    <mergeCell ref="J129:L130"/>
    <mergeCell ref="M129:O130"/>
    <mergeCell ref="P129:R130"/>
    <mergeCell ref="AP129:AP130"/>
    <mergeCell ref="AQ129:AQ130"/>
    <mergeCell ref="AR129:AR130"/>
    <mergeCell ref="AS129:AS130"/>
    <mergeCell ref="AT129:AT130"/>
    <mergeCell ref="AU129:AU130"/>
    <mergeCell ref="A131:A132"/>
    <mergeCell ref="B131:B132"/>
    <mergeCell ref="C131:C132"/>
    <mergeCell ref="D131:F132"/>
    <mergeCell ref="G131:I132"/>
    <mergeCell ref="J131:L132"/>
    <mergeCell ref="M131:O132"/>
    <mergeCell ref="P131:R132"/>
    <mergeCell ref="AP131:AP132"/>
    <mergeCell ref="AQ131:AQ132"/>
    <mergeCell ref="AR131:AR132"/>
    <mergeCell ref="AS131:AS132"/>
    <mergeCell ref="AT131:AT132"/>
    <mergeCell ref="AU131:AU132"/>
    <mergeCell ref="A133:A134"/>
    <mergeCell ref="B133:B134"/>
    <mergeCell ref="C133:C134"/>
    <mergeCell ref="D133:F134"/>
    <mergeCell ref="G133:I134"/>
    <mergeCell ref="J133:L134"/>
    <mergeCell ref="M133:O134"/>
    <mergeCell ref="P133:R134"/>
    <mergeCell ref="AP133:AP134"/>
    <mergeCell ref="AQ133:AQ134"/>
    <mergeCell ref="AR133:AR134"/>
    <mergeCell ref="AS133:AS134"/>
    <mergeCell ref="AT133:AT134"/>
    <mergeCell ref="AU133:AU134"/>
    <mergeCell ref="A135:A136"/>
    <mergeCell ref="B135:B136"/>
    <mergeCell ref="C135:C136"/>
    <mergeCell ref="D135:F136"/>
    <mergeCell ref="G135:I136"/>
    <mergeCell ref="J135:L136"/>
    <mergeCell ref="M135:O136"/>
    <mergeCell ref="P135:R136"/>
    <mergeCell ref="AP135:AP136"/>
    <mergeCell ref="AQ135:AQ136"/>
    <mergeCell ref="AR135:AR136"/>
    <mergeCell ref="AS135:AS136"/>
    <mergeCell ref="AT135:AT136"/>
    <mergeCell ref="AU135:AU136"/>
    <mergeCell ref="A137:A138"/>
    <mergeCell ref="B137:B138"/>
    <mergeCell ref="C137:C138"/>
    <mergeCell ref="D137:F138"/>
    <mergeCell ref="G137:I138"/>
    <mergeCell ref="J137:L138"/>
    <mergeCell ref="M137:O138"/>
    <mergeCell ref="P137:R138"/>
    <mergeCell ref="AP137:AP138"/>
    <mergeCell ref="AQ137:AQ138"/>
    <mergeCell ref="AR137:AR138"/>
    <mergeCell ref="AS137:AS138"/>
    <mergeCell ref="AT137:AT138"/>
    <mergeCell ref="AU137:AU138"/>
    <mergeCell ref="A139:A140"/>
    <mergeCell ref="B139:B140"/>
    <mergeCell ref="C139:C140"/>
    <mergeCell ref="D139:F140"/>
    <mergeCell ref="G139:I140"/>
    <mergeCell ref="J139:L140"/>
    <mergeCell ref="M139:O140"/>
    <mergeCell ref="P139:R140"/>
    <mergeCell ref="AP139:AP140"/>
    <mergeCell ref="AQ139:AQ140"/>
    <mergeCell ref="AR139:AR140"/>
    <mergeCell ref="AS139:AS140"/>
    <mergeCell ref="AT139:AT140"/>
    <mergeCell ref="AU139:AU140"/>
    <mergeCell ref="A141:A142"/>
    <mergeCell ref="B141:B142"/>
    <mergeCell ref="C141:C142"/>
    <mergeCell ref="D141:F142"/>
    <mergeCell ref="G141:I142"/>
    <mergeCell ref="J141:L142"/>
    <mergeCell ref="M141:O142"/>
    <mergeCell ref="P141:R142"/>
    <mergeCell ref="AP141:AP142"/>
    <mergeCell ref="AQ141:AQ142"/>
    <mergeCell ref="AR141:AR142"/>
    <mergeCell ref="AS141:AS142"/>
    <mergeCell ref="AT141:AT142"/>
    <mergeCell ref="AU141:AU142"/>
    <mergeCell ref="A143:A144"/>
    <mergeCell ref="B143:B144"/>
    <mergeCell ref="C143:C144"/>
    <mergeCell ref="D143:F144"/>
    <mergeCell ref="G143:I144"/>
    <mergeCell ref="J143:L144"/>
    <mergeCell ref="M143:O144"/>
    <mergeCell ref="P143:R144"/>
    <mergeCell ref="AP143:AP144"/>
    <mergeCell ref="AQ143:AQ144"/>
    <mergeCell ref="AR143:AR144"/>
    <mergeCell ref="AS143:AS144"/>
    <mergeCell ref="AT143:AT144"/>
    <mergeCell ref="AU143:AU144"/>
    <mergeCell ref="A145:A146"/>
    <mergeCell ref="B145:B146"/>
    <mergeCell ref="C145:C146"/>
    <mergeCell ref="D145:F146"/>
    <mergeCell ref="G145:I146"/>
    <mergeCell ref="J145:L146"/>
    <mergeCell ref="M145:O146"/>
    <mergeCell ref="P145:R146"/>
    <mergeCell ref="AP145:AP146"/>
    <mergeCell ref="AQ145:AQ146"/>
    <mergeCell ref="AR145:AR146"/>
    <mergeCell ref="AS145:AS146"/>
    <mergeCell ref="AT145:AT146"/>
    <mergeCell ref="AU145:AU146"/>
    <mergeCell ref="A147:A148"/>
    <mergeCell ref="B147:B148"/>
    <mergeCell ref="C147:C148"/>
    <mergeCell ref="D147:F148"/>
    <mergeCell ref="G147:I148"/>
    <mergeCell ref="J147:L148"/>
    <mergeCell ref="M147:O148"/>
    <mergeCell ref="P147:R148"/>
    <mergeCell ref="AP147:AP148"/>
    <mergeCell ref="AQ147:AQ148"/>
    <mergeCell ref="AR147:AR148"/>
    <mergeCell ref="AS147:AS148"/>
    <mergeCell ref="AT147:AT148"/>
    <mergeCell ref="AU147:AU148"/>
    <mergeCell ref="A149:C150"/>
    <mergeCell ref="D149:F150"/>
    <mergeCell ref="G149:I150"/>
    <mergeCell ref="J149:L150"/>
    <mergeCell ref="M149:O150"/>
    <mergeCell ref="P149:R150"/>
    <mergeCell ref="AP149:AS150"/>
    <mergeCell ref="AT149:AU150"/>
    <mergeCell ref="A151:A152"/>
    <mergeCell ref="B151:B152"/>
    <mergeCell ref="C151:C152"/>
    <mergeCell ref="D151:F152"/>
    <mergeCell ref="G151:I152"/>
    <mergeCell ref="J151:L152"/>
    <mergeCell ref="M151:O152"/>
    <mergeCell ref="P151:R152"/>
    <mergeCell ref="AP151:AS152"/>
    <mergeCell ref="AT151:AU152"/>
    <mergeCell ref="A153:C154"/>
    <mergeCell ref="D153:G154"/>
    <mergeCell ref="H153:K154"/>
    <mergeCell ref="L153:O154"/>
    <mergeCell ref="P153:S154"/>
    <mergeCell ref="T153:W154"/>
    <mergeCell ref="X153:AA154"/>
    <mergeCell ref="AB153:AE154"/>
    <mergeCell ref="AF153:AI154"/>
    <mergeCell ref="AP153:AS154"/>
    <mergeCell ref="AT153:AU154"/>
    <mergeCell ref="A155:C156"/>
    <mergeCell ref="D155:G156"/>
    <mergeCell ref="H155:K156"/>
    <mergeCell ref="L155:O156"/>
    <mergeCell ref="P155:S156"/>
    <mergeCell ref="T155:W156"/>
    <mergeCell ref="X155:AA156"/>
    <mergeCell ref="AB155:AE156"/>
    <mergeCell ref="AF155:AI156"/>
    <mergeCell ref="AJ155:AU156"/>
  </mergeCells>
  <phoneticPr fontId="1"/>
  <dataValidations count="4">
    <dataValidation type="list" allowBlank="1" showDropDown="0" showInputMessage="1" showErrorMessage="1" sqref="P1:V1">
      <formula1>"改造前,改造後"</formula1>
    </dataValidation>
    <dataValidation type="list" allowBlank="1" showDropDown="0" showInputMessage="1" showErrorMessage="1" sqref="AU7:AU44 AU59:AU96 AU111:AU148">
      <formula1>"○"</formula1>
    </dataValidation>
    <dataValidation type="list" allowBlank="1" showDropDown="0" showInputMessage="1" showErrorMessage="1" sqref="AE3:AO3">
      <formula1>"DIP,ACP,CIP,PP,VP,GP"</formula1>
    </dataValidation>
    <dataValidation type="list" allowBlank="1" showDropDown="0" showInputMessage="1" showErrorMessage="1" sqref="AQ3:AS3">
      <formula1>"PP,VP,LP,DIP,GP,CP"</formula1>
    </dataValidation>
  </dataValidations>
  <printOptions horizontalCentered="1"/>
  <pageMargins left="0.39370078740157483" right="0.39370078740157483" top="0.39370078740157483" bottom="0.39370078740157483" header="0.51181102362204722" footer="0.31496062992125984"/>
  <pageSetup paperSize="9" scale="93" fitToWidth="1" fitToHeight="3" orientation="landscape" usePrinterDefaults="1" horizontalDpi="65532" r:id="rId1"/>
  <headerFooter alignWithMargins="0">
    <oddHeader>&amp;R&amp;"ＭＳ Ｐゴシック,斜体"Page &amp;P</oddHeader>
    <oddFooter>&amp;L&amp;"ＭＳ Ｐゴシック,斜体"&amp;6水道事業所　計算シート Ver.Ⅲ</oddFooter>
  </headerFooter>
  <rowBreaks count="2" manualBreakCount="2">
    <brk id="52" max="46" man="1"/>
    <brk id="104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41"/>
  <sheetViews>
    <sheetView view="pageBreakPreview" zoomScaleSheetLayoutView="100" workbookViewId="0">
      <selection activeCell="E4" sqref="E4:F4"/>
    </sheetView>
  </sheetViews>
  <sheetFormatPr defaultRowHeight="30" customHeight="1"/>
  <cols>
    <col min="1" max="1" width="3.625" style="219" customWidth="1"/>
    <col min="2" max="2" width="25.625" style="219" customWidth="1"/>
    <col min="3" max="3" width="2.625" style="219" customWidth="1"/>
    <col min="4" max="4" width="6.625" style="219" customWidth="1"/>
    <col min="5" max="5" width="3.625" style="219" customWidth="1"/>
    <col min="6" max="6" width="6.625" style="219" customWidth="1"/>
    <col min="7" max="7" width="3.625" style="219" customWidth="1"/>
    <col min="8" max="8" width="20.625" style="219" customWidth="1"/>
    <col min="9" max="14" width="9" style="219" customWidth="1"/>
    <col min="15" max="17" width="5.625" style="219" customWidth="1"/>
    <col min="18" max="16384" width="9" style="219" customWidth="1"/>
  </cols>
  <sheetData>
    <row r="1" spans="1:17" ht="30" customHeight="1">
      <c r="A1" s="220" t="s">
        <v>77</v>
      </c>
      <c r="B1" s="220"/>
      <c r="C1" s="220"/>
      <c r="D1" s="220"/>
      <c r="E1" s="220"/>
      <c r="F1" s="220"/>
      <c r="G1" s="220"/>
      <c r="H1" s="220"/>
      <c r="O1" s="168" t="s">
        <v>50</v>
      </c>
      <c r="P1" s="169" t="s">
        <v>51</v>
      </c>
      <c r="Q1" s="168" t="s">
        <v>50</v>
      </c>
    </row>
    <row r="2" spans="1:17" ht="30" customHeight="1">
      <c r="O2" s="5">
        <v>1</v>
      </c>
      <c r="P2" s="171">
        <v>1</v>
      </c>
      <c r="Q2" s="5" t="str">
        <f>F13</f>
        <v/>
      </c>
    </row>
    <row r="3" spans="1:17" ht="30" customHeight="1">
      <c r="A3" s="221"/>
      <c r="B3" s="224" t="s">
        <v>78</v>
      </c>
      <c r="C3" s="228" t="s">
        <v>79</v>
      </c>
      <c r="D3" s="224"/>
      <c r="E3" s="236" t="s">
        <v>50</v>
      </c>
      <c r="F3" s="236"/>
      <c r="G3" s="236" t="s">
        <v>80</v>
      </c>
      <c r="H3" s="242"/>
      <c r="O3" s="5">
        <v>2</v>
      </c>
      <c r="P3" s="5">
        <v>1.4</v>
      </c>
      <c r="Q3" s="5"/>
    </row>
    <row r="4" spans="1:17" ht="30" customHeight="1">
      <c r="A4" s="222"/>
      <c r="B4" s="225" t="s">
        <v>81</v>
      </c>
      <c r="C4" s="229" t="str">
        <f t="shared" ref="C4:C12" si="0">IF(D4="","","φ")</f>
        <v>φ</v>
      </c>
      <c r="D4" s="233">
        <v>13</v>
      </c>
      <c r="E4" s="237"/>
      <c r="F4" s="237"/>
      <c r="G4" s="239" t="str">
        <f>IF(E4="","",IF(D4=20,E4*0.63,E4*0.27))</f>
        <v/>
      </c>
      <c r="H4" s="243"/>
      <c r="O4" s="5">
        <v>3</v>
      </c>
      <c r="P4" s="5">
        <v>1.7</v>
      </c>
      <c r="Q4" s="1"/>
    </row>
    <row r="5" spans="1:17" ht="30" customHeight="1">
      <c r="A5" s="222"/>
      <c r="B5" s="225" t="s">
        <v>82</v>
      </c>
      <c r="C5" s="229" t="str">
        <f t="shared" si="0"/>
        <v>φ</v>
      </c>
      <c r="D5" s="233">
        <v>13</v>
      </c>
      <c r="E5" s="237"/>
      <c r="F5" s="237"/>
      <c r="G5" s="239" t="str">
        <f>IF(E5="","",IF(D5=20,E5*0.63,E5*0.27))</f>
        <v/>
      </c>
      <c r="H5" s="243"/>
      <c r="O5" s="5">
        <v>4</v>
      </c>
      <c r="P5" s="171">
        <v>2</v>
      </c>
      <c r="Q5" s="1"/>
    </row>
    <row r="6" spans="1:17" ht="30" customHeight="1">
      <c r="A6" s="222"/>
      <c r="B6" s="225" t="s">
        <v>83</v>
      </c>
      <c r="C6" s="229" t="str">
        <f t="shared" si="0"/>
        <v>φ</v>
      </c>
      <c r="D6" s="233">
        <v>13</v>
      </c>
      <c r="E6" s="237"/>
      <c r="F6" s="237"/>
      <c r="G6" s="239" t="str">
        <f>IF(E6="","",IF(D6=20,E6*0.63,E6*0.27))</f>
        <v/>
      </c>
      <c r="H6" s="243"/>
      <c r="O6" s="5">
        <v>5</v>
      </c>
      <c r="P6" s="5">
        <v>2.2000000000000002</v>
      </c>
      <c r="Q6" s="1"/>
    </row>
    <row r="7" spans="1:17" ht="30" customHeight="1">
      <c r="A7" s="222"/>
      <c r="B7" s="225" t="s">
        <v>84</v>
      </c>
      <c r="C7" s="229" t="str">
        <f t="shared" si="0"/>
        <v>φ</v>
      </c>
      <c r="D7" s="233">
        <v>13</v>
      </c>
      <c r="E7" s="237"/>
      <c r="F7" s="237"/>
      <c r="G7" s="239" t="str">
        <f>IF(E7="","",E7*0.13)</f>
        <v/>
      </c>
      <c r="H7" s="243"/>
      <c r="O7" s="5">
        <v>6</v>
      </c>
      <c r="P7" s="5">
        <v>2.4</v>
      </c>
      <c r="Q7" s="1"/>
    </row>
    <row r="8" spans="1:17" ht="30" customHeight="1">
      <c r="A8" s="222"/>
      <c r="B8" s="225" t="s">
        <v>85</v>
      </c>
      <c r="C8" s="229" t="str">
        <f t="shared" si="0"/>
        <v>φ</v>
      </c>
      <c r="D8" s="233">
        <v>13</v>
      </c>
      <c r="E8" s="237"/>
      <c r="F8" s="237"/>
      <c r="G8" s="239" t="str">
        <f>IF(E8="","",E8*0.13)</f>
        <v/>
      </c>
      <c r="H8" s="243"/>
      <c r="O8" s="5">
        <v>7</v>
      </c>
      <c r="P8" s="5">
        <v>2.6</v>
      </c>
      <c r="Q8" s="1"/>
    </row>
    <row r="9" spans="1:17" ht="30" customHeight="1">
      <c r="A9" s="222"/>
      <c r="B9" s="225" t="s">
        <v>86</v>
      </c>
      <c r="C9" s="229" t="str">
        <f t="shared" si="0"/>
        <v>φ</v>
      </c>
      <c r="D9" s="233">
        <v>13</v>
      </c>
      <c r="E9" s="237"/>
      <c r="F9" s="237"/>
      <c r="G9" s="239" t="str">
        <f>IF(E9="","",IF(D9=20,E9*0.63,E9*0.27))</f>
        <v/>
      </c>
      <c r="H9" s="243"/>
      <c r="O9" s="5">
        <v>8</v>
      </c>
      <c r="P9" s="5">
        <v>2.8</v>
      </c>
      <c r="Q9" s="1"/>
    </row>
    <row r="10" spans="1:17" ht="30" customHeight="1">
      <c r="A10" s="222"/>
      <c r="B10" s="225"/>
      <c r="C10" s="229" t="str">
        <f t="shared" si="0"/>
        <v/>
      </c>
      <c r="D10" s="233"/>
      <c r="E10" s="237"/>
      <c r="F10" s="237"/>
      <c r="G10" s="237" t="str">
        <f>IF(E10="","",IF(D10=20,E10*0.63,E10*0.27))</f>
        <v/>
      </c>
      <c r="H10" s="244"/>
      <c r="O10" s="5">
        <v>9</v>
      </c>
      <c r="P10" s="5">
        <v>2.9</v>
      </c>
      <c r="Q10" s="1"/>
    </row>
    <row r="11" spans="1:17" ht="30" customHeight="1">
      <c r="A11" s="222"/>
      <c r="B11" s="225"/>
      <c r="C11" s="229" t="str">
        <f t="shared" si="0"/>
        <v/>
      </c>
      <c r="D11" s="233"/>
      <c r="E11" s="237"/>
      <c r="F11" s="237"/>
      <c r="G11" s="237" t="str">
        <f>IF(E11="","",IF(D11=20,E11*0.63,E11*0.27))</f>
        <v/>
      </c>
      <c r="H11" s="244"/>
      <c r="O11" s="5">
        <v>10</v>
      </c>
      <c r="P11" s="171">
        <v>3</v>
      </c>
      <c r="Q11" s="1"/>
    </row>
    <row r="12" spans="1:17" ht="30" customHeight="1">
      <c r="A12" s="222"/>
      <c r="B12" s="225"/>
      <c r="C12" s="230" t="str">
        <f t="shared" si="0"/>
        <v/>
      </c>
      <c r="D12" s="233"/>
      <c r="E12" s="237"/>
      <c r="F12" s="237"/>
      <c r="G12" s="237" t="str">
        <f>IF(E12="","",IF(D12=20,E12*0.63,E12*0.27))</f>
        <v/>
      </c>
      <c r="H12" s="244"/>
      <c r="O12" s="5">
        <v>11</v>
      </c>
      <c r="P12" s="5">
        <v>3.1</v>
      </c>
      <c r="Q12" s="1"/>
    </row>
    <row r="13" spans="1:17" ht="30" customHeight="1">
      <c r="A13" s="222"/>
      <c r="B13" s="226" t="s">
        <v>87</v>
      </c>
      <c r="C13" s="231"/>
      <c r="D13" s="234"/>
      <c r="E13" s="226" t="s">
        <v>88</v>
      </c>
      <c r="F13" s="238" t="str">
        <f>IF(SUM(E4:F12)=0,"",SUM(E4:F12))</f>
        <v/>
      </c>
      <c r="G13" s="240" t="s">
        <v>89</v>
      </c>
      <c r="H13" s="245" t="str">
        <f>IF(SUM(G4:H12)=0,"",SUM(G4:H12))</f>
        <v/>
      </c>
      <c r="O13" s="5">
        <v>12</v>
      </c>
      <c r="P13" s="5">
        <v>3.2</v>
      </c>
      <c r="Q13" s="1"/>
    </row>
    <row r="14" spans="1:17" ht="30" customHeight="1">
      <c r="A14" s="222"/>
      <c r="B14" s="226" t="s">
        <v>39</v>
      </c>
      <c r="C14" s="232"/>
      <c r="D14" s="232"/>
      <c r="E14" s="226"/>
      <c r="F14" s="226"/>
      <c r="G14" s="241" t="s">
        <v>90</v>
      </c>
      <c r="H14" s="246" t="str">
        <f>IF(F13="","",DGET(O1:P41,"使用水量比",Q1:Q2))</f>
        <v/>
      </c>
      <c r="O14" s="5">
        <v>13</v>
      </c>
      <c r="P14" s="5">
        <v>3.3</v>
      </c>
      <c r="Q14" s="1"/>
    </row>
    <row r="15" spans="1:17" ht="30" customHeight="1">
      <c r="A15" s="223"/>
      <c r="B15" s="227" t="s">
        <v>91</v>
      </c>
      <c r="C15" s="227"/>
      <c r="D15" s="235" t="s">
        <v>92</v>
      </c>
      <c r="E15" s="235"/>
      <c r="F15" s="235"/>
      <c r="G15" s="241"/>
      <c r="H15" s="238" t="str">
        <f>IF(H13="","",ROUND(H13/F13*H14,2))</f>
        <v/>
      </c>
      <c r="O15" s="5">
        <v>14</v>
      </c>
      <c r="P15" s="5">
        <v>3.4</v>
      </c>
      <c r="Q15" s="1"/>
    </row>
    <row r="16" spans="1:17" ht="30" customHeight="1">
      <c r="H16" s="247"/>
      <c r="J16" s="249"/>
      <c r="O16" s="5">
        <v>15</v>
      </c>
      <c r="P16" s="5">
        <v>3.5</v>
      </c>
      <c r="Q16" s="1"/>
    </row>
    <row r="17" spans="8:17" ht="30" customHeight="1">
      <c r="H17" s="248" t="str">
        <f>IF(E17="","",DGET(AY$4:AZ$54,"使用水量比",BA17:BA18))</f>
        <v/>
      </c>
      <c r="I17" s="248"/>
      <c r="J17" s="248"/>
      <c r="O17" s="5">
        <v>16</v>
      </c>
      <c r="P17" s="5">
        <v>3.6</v>
      </c>
      <c r="Q17" s="1"/>
    </row>
    <row r="18" spans="8:17" ht="30" customHeight="1">
      <c r="H18" s="248"/>
      <c r="I18" s="248"/>
      <c r="J18" s="248"/>
      <c r="O18" s="5">
        <v>17</v>
      </c>
      <c r="P18" s="5">
        <v>3.7</v>
      </c>
      <c r="Q18" s="1"/>
    </row>
    <row r="19" spans="8:17" ht="30" customHeight="1">
      <c r="J19" s="249"/>
      <c r="O19" s="5">
        <v>18</v>
      </c>
      <c r="P19" s="5">
        <v>3.8</v>
      </c>
      <c r="Q19" s="1"/>
    </row>
    <row r="20" spans="8:17" ht="30" customHeight="1">
      <c r="O20" s="5">
        <v>19</v>
      </c>
      <c r="P20" s="5">
        <v>3.9</v>
      </c>
      <c r="Q20" s="1"/>
    </row>
    <row r="21" spans="8:17" ht="30" customHeight="1">
      <c r="O21" s="5">
        <v>20</v>
      </c>
      <c r="P21" s="171">
        <v>4</v>
      </c>
      <c r="Q21" s="1"/>
    </row>
    <row r="22" spans="8:17" ht="30" customHeight="1">
      <c r="O22" s="5">
        <v>21</v>
      </c>
      <c r="P22" s="5">
        <v>4.0999999999999996</v>
      </c>
      <c r="Q22" s="1"/>
    </row>
    <row r="23" spans="8:17" ht="30" customHeight="1">
      <c r="O23" s="5">
        <v>22</v>
      </c>
      <c r="P23" s="5">
        <v>4.2</v>
      </c>
      <c r="Q23" s="1"/>
    </row>
    <row r="24" spans="8:17" ht="30" customHeight="1">
      <c r="O24" s="5">
        <v>23</v>
      </c>
      <c r="P24" s="5">
        <v>4.3</v>
      </c>
      <c r="Q24" s="1"/>
    </row>
    <row r="25" spans="8:17" ht="30" customHeight="1">
      <c r="O25" s="5">
        <v>24</v>
      </c>
      <c r="P25" s="5">
        <v>4.4000000000000004</v>
      </c>
      <c r="Q25" s="1"/>
    </row>
    <row r="26" spans="8:17" ht="30" customHeight="1">
      <c r="O26" s="5">
        <v>25</v>
      </c>
      <c r="P26" s="5">
        <v>4.5</v>
      </c>
      <c r="Q26" s="1"/>
    </row>
    <row r="27" spans="8:17" ht="30" customHeight="1">
      <c r="O27" s="5">
        <v>26</v>
      </c>
      <c r="P27" s="5">
        <v>4.5999999999999996</v>
      </c>
      <c r="Q27" s="1"/>
    </row>
    <row r="28" spans="8:17" ht="30" customHeight="1">
      <c r="O28" s="5">
        <v>27</v>
      </c>
      <c r="P28" s="5">
        <v>4.7</v>
      </c>
      <c r="Q28" s="1"/>
    </row>
    <row r="29" spans="8:17" ht="30" customHeight="1">
      <c r="O29" s="5">
        <v>28</v>
      </c>
      <c r="P29" s="5">
        <v>4.8</v>
      </c>
      <c r="Q29" s="1"/>
    </row>
    <row r="30" spans="8:17" ht="30" customHeight="1">
      <c r="O30" s="5">
        <v>29</v>
      </c>
      <c r="P30" s="5">
        <v>4.9000000000000004</v>
      </c>
      <c r="Q30" s="1"/>
    </row>
    <row r="31" spans="8:17" ht="30" customHeight="1">
      <c r="O31" s="5">
        <v>30</v>
      </c>
      <c r="P31" s="171">
        <v>5</v>
      </c>
      <c r="Q31" s="1"/>
    </row>
    <row r="32" spans="8:17" ht="30" customHeight="1">
      <c r="O32" s="5">
        <v>31</v>
      </c>
      <c r="P32" s="5">
        <v>5.0999999999999996</v>
      </c>
      <c r="Q32" s="1"/>
    </row>
    <row r="33" spans="15:17" ht="30" customHeight="1">
      <c r="O33" s="5">
        <v>32</v>
      </c>
      <c r="P33" s="5">
        <v>5.2</v>
      </c>
      <c r="Q33" s="1"/>
    </row>
    <row r="34" spans="15:17" ht="30" customHeight="1">
      <c r="O34" s="5">
        <v>33</v>
      </c>
      <c r="P34" s="5">
        <v>5.3</v>
      </c>
      <c r="Q34" s="1"/>
    </row>
    <row r="35" spans="15:17" ht="30" customHeight="1">
      <c r="O35" s="5">
        <v>34</v>
      </c>
      <c r="P35" s="5">
        <v>5.4</v>
      </c>
      <c r="Q35" s="1"/>
    </row>
    <row r="36" spans="15:17" ht="30" customHeight="1">
      <c r="O36" s="5">
        <v>35</v>
      </c>
      <c r="P36" s="5">
        <v>5.5</v>
      </c>
      <c r="Q36" s="1"/>
    </row>
    <row r="37" spans="15:17" ht="30" customHeight="1">
      <c r="O37" s="5">
        <v>36</v>
      </c>
      <c r="P37" s="5">
        <v>5.6</v>
      </c>
      <c r="Q37" s="1"/>
    </row>
    <row r="38" spans="15:17" ht="30" customHeight="1">
      <c r="O38" s="5">
        <v>37</v>
      </c>
      <c r="P38" s="5">
        <v>5.7</v>
      </c>
      <c r="Q38" s="1"/>
    </row>
    <row r="39" spans="15:17" ht="30" customHeight="1">
      <c r="O39" s="5">
        <v>38</v>
      </c>
      <c r="P39" s="5">
        <v>5.8</v>
      </c>
      <c r="Q39" s="1"/>
    </row>
    <row r="40" spans="15:17" ht="30" customHeight="1">
      <c r="O40" s="5">
        <v>39</v>
      </c>
      <c r="P40" s="5">
        <v>5.9</v>
      </c>
      <c r="Q40" s="1"/>
    </row>
    <row r="41" spans="15:17" ht="30" customHeight="1">
      <c r="O41" s="5">
        <v>40</v>
      </c>
      <c r="P41" s="171">
        <v>6</v>
      </c>
      <c r="Q41" s="1"/>
    </row>
  </sheetData>
  <mergeCells count="25">
    <mergeCell ref="A1:H1"/>
    <mergeCell ref="C3:D3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C13:D13"/>
    <mergeCell ref="B14:F14"/>
    <mergeCell ref="D15:F15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fitToWidth="1" fitToHeight="1" orientation="portrait" usePrinterDefaults="1" horizontalDpi="65532" r:id="rId1"/>
  <headerFooter alignWithMargins="0">
    <oddFooter>&amp;L&amp;"ＭＳ Ｐゴシック,斜体"&amp;6水道事業所　計算シートVer.Ⅲ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単独</vt:lpstr>
      <vt:lpstr>連合栓</vt:lpstr>
      <vt:lpstr>給湯機流量計算書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二戸市水道事業所</dc:creator>
  <cp:lastModifiedBy>水環境課_田村 肇</cp:lastModifiedBy>
  <cp:lastPrinted>2016-07-15T04:33:16Z</cp:lastPrinted>
  <dcterms:created xsi:type="dcterms:W3CDTF">2002-06-26T00:05:09Z</dcterms:created>
  <dcterms:modified xsi:type="dcterms:W3CDTF">2022-03-29T23:58:44Z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3.1.3.0</vt:lpwstr>
      <vt:lpwstr>3.1.4.0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2022-03-29T23:58:44Z</vt:filetime>
  </property>
</Properties>
</file>