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hYlOGiz1nBwGpTQGwTXwudwhhzIjuTsCHfB1abiLWbu8wnpwJRj3hYiC/6zyhZd/Zoi597LLB9/628Ybo6dTA==" workbookSaltValue="KPLJsv1jAojmCcj+0jeyW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<sst xmlns="http://schemas.openxmlformats.org/spreadsheetml/2006/main" xmlns:r="http://schemas.openxmlformats.org/officeDocument/2006/relationships" count="116" uniqueCount="116">
  <si>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</si>
  <si>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</si>
  <si>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</si>
  <si>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</si>
  <si>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</si>
  <si>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</si>
  <si>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</si>
  <si>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</si>
  <si>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</si>
  <si>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</si>
  <si>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</si>
  <si>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</si>
  <si>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</si>
  <si>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</si>
  <si>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</si>
  <si>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</si>
  <si>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</si>
  <si>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</si>
  <si>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</si>
  <si>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</si>
  <si>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</si>
  <si>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</si>
  <si>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</si>
  <si>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</si>
  <si>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</si>
  <si>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</si>
  <si>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</si>
  <si>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</si>
  <si>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</si>
  <si>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</si>
  <si>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</si>
  <si>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</si>
  <si>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</si>
  <si>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</si>
  <si>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</si>
  <si>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</si>
  <si>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　農業集落排水事業は、水洗化率については類似団体より良好な数値を示している。
　そのため、加入促進に伴う使用料の大幅な収入を見込むことは難しく、また、繰入金に収益を依存している状況にあることから、適正な使用料収入の確保及び経営効率化による汚水処理費の削減に取り組む必要がある。
　また、支出の約半数近くを元利償還金が占めていることから、地方債の新規発行抑制に取り組み、元利償還金の負担を抑制する必要がある。</t>
    <rPh sb="184" eb="186">
      <t>ガンリ</t>
    </rPh>
    <rPh sb="186" eb="189">
      <t>ショウカンキン</t>
    </rPh>
    <rPh sb="190" eb="192">
      <t>フタン</t>
    </rPh>
    <rPh sb="193" eb="195">
      <t>ヨクセイ</t>
    </rPh>
    <phoneticPr fontId="1"/>
  </si>
  <si>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</si>
  <si>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</si>
  <si>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</si>
  <si>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</si>
  <si>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</si>
  <si>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</si>
  <si>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</si>
  <si>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</si>
  <si>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</si>
  <si>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</si>
  <si>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</si>
  <si>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</si>
  <si>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</si>
  <si>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</si>
  <si>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</si>
  <si>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</si>
  <si>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</si>
  <si>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</si>
  <si>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</si>
  <si>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</si>
  <si>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</si>
  <si>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</si>
  <si>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</si>
  <si>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</si>
  <si>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</si>
  <si>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</si>
  <si>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</si>
  <si>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</si>
  <si>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</si>
  <si>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</si>
  <si>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</si>
  <si>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</si>
  <si>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</si>
  <si>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</si>
  <si>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</si>
  <si>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</si>
  <si>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</si>
  <si>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</si>
  <si>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</si>
  <si>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</si>
  <si>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</si>
  <si>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</si>
  <si>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</si>
  <si>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</si>
  <si>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</si>
  <si>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</si>
  <si>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</si>
  <si>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</si>
  <si>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</si>
  <si>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</si>
  <si>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</si>
  <si>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</si>
  <si>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</si>
  <si>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</si>
  <si>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</si>
  <si>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</si>
  <si>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</si>
  <si>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</si>
  <si>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</si>
  <si>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</si>
  <si>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岩手県　一戸町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</si>
  <si>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</si>
  <si>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</si>
  <si>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</si>
  <si>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</si>
  <si>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</si>
  <si>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</si>
  <si>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</si>
  <si>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</si>
  <si>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</si>
  <si>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</si>
  <si>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</si>
  <si>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</si>
  <si>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</si>
  <si>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</si>
  <si>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</si>
  <si>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</si>
  <si>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r>
      <t>　下水道管渠の法定耐用年数は、一般的に50年とされている。
　農業集落排水事業は供用開始から</t>
    </r>
    <r>
      <rPr>
        <sz val="11"/>
        <color auto="1"/>
        <rFont val="ＭＳ ゴシック"/>
      </rPr>
      <t>28年経過したが、小規模な修繕を除き、管渠自体に関する修繕、更新等は実施していない。
　一方、コンクリート製公共桝やマンホールについては、経年劣化及び除雪作業の影響による破損箇所が確認されている。破損箇所からの不明水流入は、施設の汚水処理能力に影響を与えることから、破損状態が著しい箇所を優先し修繕作業に取り組んでいく。
　</t>
    </r>
  </si>
  <si>
    <r>
      <t>①収益的収支比率は前年度比4.37ポイント減少した。主に下水道使用料が減少したことが原因となっている。また、一般会計繰入金、特に高資本費対策経費の基準内繰入額は年々減少していることも比率の低下に繋がっている。令和６年度に行う工事、今後の平準化の為の地方債発行により地方債償還金は増加するものと見込まれ、本指標は</t>
    </r>
    <r>
      <rPr>
        <sz val="9"/>
        <color auto="1"/>
        <rFont val="ＭＳ ゴシック"/>
      </rPr>
      <t>減少することが見込まれる。新規の地方債発行の抑制及び適正な金額の使用料収入の確保、維持管理経費の削減に努め、改善を図る必要がある。
④企業債残高対事業規模比率については、整備事業そのものは概成しているが、令和６年度に施設機能強化対策工事を行うこと、今後、平準化の為の地方債発行により、全体として企業債残高は増加が見込まれる。今後は新規の地方債発行の抑制及び適正な金額の使用料収入の確保により改善を図る必要がある。、
⑤経費回収率については、類似団体平均より低い状況が続いており、地方債償還金の増加が見込まれることから、経営状況を的確に把握し、継続的な経営に向けた適正な使用料収入の確保及び汚水処理費の削減、新規地方債の抑制に取り組む必要がある。
⑥汚水処理原価については、汚水処理費の約半数を地方債の元利償還金が占めており、今後、地方債償還金の増加が見込まれることから、汚水処理コストの削減を図る必要がある。
⑦施設利用率については、類似団体に比べて低い数値を示しているが、現状、一池で汚水処理を行っており、施設が遊休状態にあるわけではない。
⑧水洗化率については、類似団体に比べて良好な数値となっている。今後も水洗化率向上のために広報活動等を行い、新規接続者の増加に努めていきたい。</t>
    </r>
    <rPh sb="26" eb="27">
      <t>オモ</t>
    </rPh>
    <rPh sb="28" eb="31">
      <t>ゲスイドウ</t>
    </rPh>
    <rPh sb="31" eb="34">
      <t>シヨウリョウ</t>
    </rPh>
    <rPh sb="35" eb="37">
      <t>ゲンショウ</t>
    </rPh>
    <rPh sb="42" eb="44">
      <t>ゲンイン</t>
    </rPh>
    <rPh sb="54" eb="56">
      <t>イッパン</t>
    </rPh>
    <rPh sb="56" eb="58">
      <t>カイケイ</t>
    </rPh>
    <rPh sb="58" eb="61">
      <t>クリイレキン</t>
    </rPh>
    <rPh sb="62" eb="63">
      <t>トク</t>
    </rPh>
    <rPh sb="64" eb="67">
      <t>コウシホン</t>
    </rPh>
    <rPh sb="67" eb="68">
      <t>ヒ</t>
    </rPh>
    <rPh sb="68" eb="70">
      <t>タイサク</t>
    </rPh>
    <rPh sb="70" eb="72">
      <t>ケイヒ</t>
    </rPh>
    <rPh sb="73" eb="76">
      <t>キジュンナイ</t>
    </rPh>
    <rPh sb="76" eb="77">
      <t>ク</t>
    </rPh>
    <rPh sb="77" eb="78">
      <t>イ</t>
    </rPh>
    <rPh sb="78" eb="79">
      <t>ガク</t>
    </rPh>
    <rPh sb="80" eb="82">
      <t>ネンネン</t>
    </rPh>
    <rPh sb="82" eb="84">
      <t>ゲンショウ</t>
    </rPh>
    <rPh sb="104" eb="106">
      <t>レイワ</t>
    </rPh>
    <rPh sb="107" eb="109">
      <t>ネンド</t>
    </rPh>
    <rPh sb="110" eb="111">
      <t>オコナ</t>
    </rPh>
    <rPh sb="112" eb="114">
      <t>コウジ</t>
    </rPh>
    <rPh sb="115" eb="117">
      <t>コンゴ</t>
    </rPh>
    <rPh sb="118" eb="121">
      <t>ヘイジュンカ</t>
    </rPh>
    <rPh sb="122" eb="123">
      <t>タメ</t>
    </rPh>
    <rPh sb="124" eb="127">
      <t>チホウサイ</t>
    </rPh>
    <rPh sb="127" eb="129">
      <t>ハッコウ</t>
    </rPh>
    <rPh sb="139" eb="141">
      <t>ゾウカ</t>
    </rPh>
    <rPh sb="146" eb="148">
      <t>ミコ</t>
    </rPh>
    <rPh sb="151" eb="152">
      <t>ホン</t>
    </rPh>
    <rPh sb="155" eb="157">
      <t>ゲンショウ</t>
    </rPh>
    <rPh sb="162" eb="164">
      <t>ミコ</t>
    </rPh>
    <rPh sb="240" eb="242">
      <t>セイビ</t>
    </rPh>
    <rPh sb="242" eb="244">
      <t>ジギョウ</t>
    </rPh>
    <rPh sb="249" eb="251">
      <t>ガイセイ</t>
    </rPh>
    <rPh sb="257" eb="259">
      <t>レイワ</t>
    </rPh>
    <rPh sb="260" eb="262">
      <t>ネンド</t>
    </rPh>
    <rPh sb="263" eb="265">
      <t>シセツ</t>
    </rPh>
    <rPh sb="265" eb="267">
      <t>キノウ</t>
    </rPh>
    <rPh sb="267" eb="269">
      <t>キョウカ</t>
    </rPh>
    <rPh sb="269" eb="271">
      <t>タイサク</t>
    </rPh>
    <rPh sb="271" eb="273">
      <t>コウジ</t>
    </rPh>
    <rPh sb="274" eb="275">
      <t>オコナ</t>
    </rPh>
    <rPh sb="279" eb="281">
      <t>コンゴ</t>
    </rPh>
    <rPh sb="282" eb="285">
      <t>ヘイジュンカ</t>
    </rPh>
    <rPh sb="286" eb="287">
      <t>タメ</t>
    </rPh>
    <rPh sb="288" eb="291">
      <t>チホウサイ</t>
    </rPh>
    <rPh sb="291" eb="293">
      <t>ハッコウ</t>
    </rPh>
    <rPh sb="297" eb="299">
      <t>ゼンタイ</t>
    </rPh>
    <rPh sb="302" eb="305">
      <t>キギョウサイ</t>
    </rPh>
    <rPh sb="305" eb="307">
      <t>ザンダカ</t>
    </rPh>
    <rPh sb="308" eb="310">
      <t>ゾウカ</t>
    </rPh>
    <rPh sb="311" eb="313">
      <t>ミコ</t>
    </rPh>
    <rPh sb="401" eb="403">
      <t>ゾウカ</t>
    </rPh>
    <rPh sb="404" eb="406">
      <t>ミコ</t>
    </rPh>
    <rPh sb="424" eb="427">
      <t>ケイゾクテキ</t>
    </rPh>
    <rPh sb="428" eb="430">
      <t>ケイエイ</t>
    </rPh>
    <rPh sb="431" eb="432">
      <t>ム</t>
    </rPh>
    <rPh sb="458" eb="460">
      <t>シンキ</t>
    </rPh>
    <rPh sb="460" eb="463">
      <t>チホウサイ</t>
    </rPh>
    <rPh sb="464" eb="466">
      <t>ヨクセイ</t>
    </rPh>
    <rPh sb="527" eb="529">
      <t>ゾウカ</t>
    </rPh>
    <rPh sb="530" eb="532">
      <t>ミコ</t>
    </rPh>
    <rPh sb="540" eb="542">
      <t>オスイ</t>
    </rPh>
    <rPh sb="542" eb="544">
      <t>ショリ</t>
    </rPh>
    <rPh sb="548" eb="550">
      <t>サクゲン</t>
    </rPh>
    <rPh sb="551" eb="552">
      <t>ハカ</t>
    </rPh>
    <rPh sb="553" eb="55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</si>
</sst>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63.33</c:v>
                </c:pt>
                <c:pt idx="1">
                  <c:v>64.900000000000006</c:v>
                </c:pt>
                <c:pt idx="2">
                  <c:v>61.82</c:v>
                </c:pt>
                <c:pt idx="3">
                  <c:v>59.76</c:v>
                </c:pt>
                <c:pt idx="4">
                  <c:v>55.39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1177.07</c:v>
                </c:pt>
                <c:pt idx="1">
                  <c:v>920.64</c:v>
                </c:pt>
                <c:pt idx="2">
                  <c:v>784.5</c:v>
                </c:pt>
                <c:pt idx="3">
                  <c:v>599.4</c:v>
                </c:pt>
                <c:pt idx="4">
                  <c:v>470.83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36.07</c:v>
                </c:pt>
                <c:pt idx="1">
                  <c:v>37.54</c:v>
                </c:pt>
                <c:pt idx="2">
                  <c:v>36.54</c:v>
                </c:pt>
                <c:pt idx="3">
                  <c:v>34.81</c:v>
                </c:pt>
                <c:pt idx="4">
                  <c:v>29.77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520.37</c:v>
                </c:pt>
                <c:pt idx="1">
                  <c:v>505.73</c:v>
                </c:pt>
                <c:pt idx="2">
                  <c:v>530.85</c:v>
                </c:pt>
                <c:pt idx="3">
                  <c:v>558.44000000000005</c:v>
                </c:pt>
                <c:pt idx="4">
                  <c:v>612.01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35.64</c:v>
                </c:pt>
                <c:pt idx="1">
                  <c:v>36.11</c:v>
                </c:pt>
                <c:pt idx="2">
                  <c:v>36.26</c:v>
                </c:pt>
                <c:pt idx="3">
                  <c:v>35.32</c:v>
                </c:pt>
                <c:pt idx="4">
                  <c:v>34.07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91.09</c:v>
                </c:pt>
                <c:pt idx="1">
                  <c:v>91.29</c:v>
                </c:pt>
                <c:pt idx="2">
                  <c:v>91.55</c:v>
                </c:pt>
                <c:pt idx="3">
                  <c:v>91.63</c:v>
                </c:pt>
                <c:pt idx="4">
                  <c:v>91.53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T13" zoomScale="160" zoomScaleNormal="160" workbookViewId="0">
      <selection activeCell="BL16" sqref="BL16:BZ44"/>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岩手県　一戸町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10960</v>
      </c>
      <c r="AM8" s="21"/>
      <c r="AN8" s="21"/>
      <c r="AO8" s="21"/>
      <c r="AP8" s="21"/>
      <c r="AQ8" s="21"/>
      <c r="AR8" s="21"/>
      <c r="AS8" s="21"/>
      <c r="AT8" s="7">
        <f>データ!T6</f>
        <v>300.02999999999997</v>
      </c>
      <c r="AU8" s="7"/>
      <c r="AV8" s="7"/>
      <c r="AW8" s="7"/>
      <c r="AX8" s="7"/>
      <c r="AY8" s="7"/>
      <c r="AZ8" s="7"/>
      <c r="BA8" s="7"/>
      <c r="BB8" s="7">
        <f>データ!U6</f>
        <v>36.53</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9.3000000000000007</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1004</v>
      </c>
      <c r="AM10" s="21"/>
      <c r="AN10" s="21"/>
      <c r="AO10" s="21"/>
      <c r="AP10" s="21"/>
      <c r="AQ10" s="21"/>
      <c r="AR10" s="21"/>
      <c r="AS10" s="21"/>
      <c r="AT10" s="7">
        <f>データ!W6</f>
        <v>0.49</v>
      </c>
      <c r="AU10" s="7"/>
      <c r="AV10" s="7"/>
      <c r="AW10" s="7"/>
      <c r="AX10" s="7"/>
      <c r="AY10" s="7"/>
      <c r="AZ10" s="7"/>
      <c r="BA10" s="7"/>
      <c r="BB10" s="7">
        <f>データ!X6</f>
        <v>2048.98</v>
      </c>
      <c r="BC10" s="7"/>
      <c r="BD10" s="7"/>
      <c r="BE10" s="7"/>
      <c r="BF10" s="7"/>
      <c r="BG10" s="7"/>
      <c r="BH10" s="7"/>
      <c r="BI10" s="7"/>
      <c r="BJ10" s="2"/>
      <c r="BK10" s="2"/>
      <c r="BL10" s="29" t="s">
        <v>37</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36</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34</v>
      </c>
      <c r="N85" s="12" t="s">
        <v>52</v>
      </c>
      <c r="O85" s="12" t="s">
        <v>54</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oDvfGJl7jjxfXjOd88daHAR6HsVRjNWLn/HJTEv0F0kcwy5DGc6WUptyC2aHOcC015pMSYWNgteZiYemSQwGog==" saltValue="9/oNK39HOYCJ97qCdCJJ8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59</v>
      </c>
      <c r="D3" s="64" t="s">
        <v>60</v>
      </c>
      <c r="E3" s="64" t="s">
        <v>7</v>
      </c>
      <c r="F3" s="64" t="s">
        <v>6</v>
      </c>
      <c r="G3" s="64" t="s">
        <v>27</v>
      </c>
      <c r="H3" s="70" t="s">
        <v>56</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61</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46</v>
      </c>
      <c r="AK4" s="82"/>
      <c r="AL4" s="82"/>
      <c r="AM4" s="82"/>
      <c r="AN4" s="82"/>
      <c r="AO4" s="82"/>
      <c r="AP4" s="82"/>
      <c r="AQ4" s="82"/>
      <c r="AR4" s="82"/>
      <c r="AS4" s="82"/>
      <c r="AT4" s="82"/>
      <c r="AU4" s="82" t="s">
        <v>29</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c r="A5" s="62" t="s">
        <v>70</v>
      </c>
      <c r="B5" s="66"/>
      <c r="C5" s="66"/>
      <c r="D5" s="66"/>
      <c r="E5" s="66"/>
      <c r="F5" s="66"/>
      <c r="G5" s="66"/>
      <c r="H5" s="72" t="s">
        <v>58</v>
      </c>
      <c r="I5" s="72" t="s">
        <v>71</v>
      </c>
      <c r="J5" s="72" t="s">
        <v>72</v>
      </c>
      <c r="K5" s="72" t="s">
        <v>73</v>
      </c>
      <c r="L5" s="72" t="s">
        <v>74</v>
      </c>
      <c r="M5" s="72" t="s">
        <v>8</v>
      </c>
      <c r="N5" s="72" t="s">
        <v>75</v>
      </c>
      <c r="O5" s="72" t="s">
        <v>76</v>
      </c>
      <c r="P5" s="72" t="s">
        <v>77</v>
      </c>
      <c r="Q5" s="72" t="s">
        <v>78</v>
      </c>
      <c r="R5" s="72" t="s">
        <v>79</v>
      </c>
      <c r="S5" s="72" t="s">
        <v>80</v>
      </c>
      <c r="T5" s="72" t="s">
        <v>81</v>
      </c>
      <c r="U5" s="72" t="s">
        <v>64</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45</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5" s="61" customFormat="1">
      <c r="A6" s="62" t="s">
        <v>96</v>
      </c>
      <c r="B6" s="67">
        <f t="shared" ref="B6:X6" si="1">B7</f>
        <v>2023</v>
      </c>
      <c r="C6" s="67">
        <f t="shared" si="1"/>
        <v>35246</v>
      </c>
      <c r="D6" s="67">
        <f t="shared" si="1"/>
        <v>47</v>
      </c>
      <c r="E6" s="67">
        <f t="shared" si="1"/>
        <v>17</v>
      </c>
      <c r="F6" s="67">
        <f t="shared" si="1"/>
        <v>5</v>
      </c>
      <c r="G6" s="67">
        <f t="shared" si="1"/>
        <v>0</v>
      </c>
      <c r="H6" s="67" t="str">
        <f t="shared" si="1"/>
        <v>岩手県　一戸町</v>
      </c>
      <c r="I6" s="67" t="str">
        <f t="shared" si="1"/>
        <v>法非適用</v>
      </c>
      <c r="J6" s="67" t="str">
        <f t="shared" si="1"/>
        <v>下水道事業</v>
      </c>
      <c r="K6" s="67" t="str">
        <f t="shared" si="1"/>
        <v>農業集落排水</v>
      </c>
      <c r="L6" s="67" t="str">
        <f t="shared" si="1"/>
        <v>F2</v>
      </c>
      <c r="M6" s="67" t="str">
        <f t="shared" si="1"/>
        <v>非設置</v>
      </c>
      <c r="N6" s="75" t="str">
        <f t="shared" si="1"/>
        <v>-</v>
      </c>
      <c r="O6" s="75" t="str">
        <f t="shared" si="1"/>
        <v>該当数値なし</v>
      </c>
      <c r="P6" s="75">
        <f t="shared" si="1"/>
        <v>9.3000000000000007</v>
      </c>
      <c r="Q6" s="75">
        <f t="shared" si="1"/>
        <v>100</v>
      </c>
      <c r="R6" s="75">
        <f t="shared" si="1"/>
        <v>4180</v>
      </c>
      <c r="S6" s="75">
        <f t="shared" si="1"/>
        <v>10960</v>
      </c>
      <c r="T6" s="75">
        <f t="shared" si="1"/>
        <v>300.02999999999997</v>
      </c>
      <c r="U6" s="75">
        <f t="shared" si="1"/>
        <v>36.53</v>
      </c>
      <c r="V6" s="75">
        <f t="shared" si="1"/>
        <v>1004</v>
      </c>
      <c r="W6" s="75">
        <f t="shared" si="1"/>
        <v>0.49</v>
      </c>
      <c r="X6" s="75">
        <f t="shared" si="1"/>
        <v>2048.98</v>
      </c>
      <c r="Y6" s="83">
        <f t="shared" ref="Y6:AH6" si="2">IF(Y7="",NA(),Y7)</f>
        <v>63.33</v>
      </c>
      <c r="Z6" s="83">
        <f t="shared" si="2"/>
        <v>64.900000000000006</v>
      </c>
      <c r="AA6" s="83">
        <f t="shared" si="2"/>
        <v>61.82</v>
      </c>
      <c r="AB6" s="83">
        <f t="shared" si="2"/>
        <v>59.76</v>
      </c>
      <c r="AC6" s="83">
        <f t="shared" si="2"/>
        <v>55.39</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1177.07</v>
      </c>
      <c r="BG6" s="83">
        <f t="shared" si="5"/>
        <v>920.64</v>
      </c>
      <c r="BH6" s="83">
        <f t="shared" si="5"/>
        <v>784.5</v>
      </c>
      <c r="BI6" s="83">
        <f t="shared" si="5"/>
        <v>599.4</v>
      </c>
      <c r="BJ6" s="83">
        <f t="shared" si="5"/>
        <v>470.83</v>
      </c>
      <c r="BK6" s="83">
        <f t="shared" si="5"/>
        <v>826.83</v>
      </c>
      <c r="BL6" s="83">
        <f t="shared" si="5"/>
        <v>867.83</v>
      </c>
      <c r="BM6" s="83">
        <f t="shared" si="5"/>
        <v>791.76</v>
      </c>
      <c r="BN6" s="83">
        <f t="shared" si="5"/>
        <v>900.82</v>
      </c>
      <c r="BO6" s="83">
        <f t="shared" si="5"/>
        <v>839.21</v>
      </c>
      <c r="BP6" s="75" t="str">
        <f>IF(BP7="","",IF(BP7="-","【-】","【"&amp;SUBSTITUTE(TEXT(BP7,"#,##0.00"),"-","△")&amp;"】"))</f>
        <v>【785.10】</v>
      </c>
      <c r="BQ6" s="83">
        <f t="shared" ref="BQ6:BZ6" si="6">IF(BQ7="",NA(),BQ7)</f>
        <v>36.07</v>
      </c>
      <c r="BR6" s="83">
        <f t="shared" si="6"/>
        <v>37.54</v>
      </c>
      <c r="BS6" s="83">
        <f t="shared" si="6"/>
        <v>36.54</v>
      </c>
      <c r="BT6" s="83">
        <f t="shared" si="6"/>
        <v>34.81</v>
      </c>
      <c r="BU6" s="83">
        <f t="shared" si="6"/>
        <v>29.77</v>
      </c>
      <c r="BV6" s="83">
        <f t="shared" si="6"/>
        <v>57.31</v>
      </c>
      <c r="BW6" s="83">
        <f t="shared" si="6"/>
        <v>57.08</v>
      </c>
      <c r="BX6" s="83">
        <f t="shared" si="6"/>
        <v>56.26</v>
      </c>
      <c r="BY6" s="83">
        <f t="shared" si="6"/>
        <v>52.94</v>
      </c>
      <c r="BZ6" s="83">
        <f t="shared" si="6"/>
        <v>52.05</v>
      </c>
      <c r="CA6" s="75" t="str">
        <f>IF(CA7="","",IF(CA7="-","【-】","【"&amp;SUBSTITUTE(TEXT(CA7,"#,##0.00"),"-","△")&amp;"】"))</f>
        <v>【56.93】</v>
      </c>
      <c r="CB6" s="83">
        <f t="shared" ref="CB6:CK6" si="7">IF(CB7="",NA(),CB7)</f>
        <v>520.37</v>
      </c>
      <c r="CC6" s="83">
        <f t="shared" si="7"/>
        <v>505.73</v>
      </c>
      <c r="CD6" s="83">
        <f t="shared" si="7"/>
        <v>530.85</v>
      </c>
      <c r="CE6" s="83">
        <f t="shared" si="7"/>
        <v>558.44000000000005</v>
      </c>
      <c r="CF6" s="83">
        <f t="shared" si="7"/>
        <v>612.01</v>
      </c>
      <c r="CG6" s="83">
        <f t="shared" si="7"/>
        <v>273.52</v>
      </c>
      <c r="CH6" s="83">
        <f t="shared" si="7"/>
        <v>274.99</v>
      </c>
      <c r="CI6" s="83">
        <f t="shared" si="7"/>
        <v>282.08999999999997</v>
      </c>
      <c r="CJ6" s="83">
        <f t="shared" si="7"/>
        <v>303.27999999999997</v>
      </c>
      <c r="CK6" s="83">
        <f t="shared" si="7"/>
        <v>301.86</v>
      </c>
      <c r="CL6" s="75" t="str">
        <f>IF(CL7="","",IF(CL7="-","【-】","【"&amp;SUBSTITUTE(TEXT(CL7,"#,##0.00"),"-","△")&amp;"】"))</f>
        <v>【271.15】</v>
      </c>
      <c r="CM6" s="83">
        <f t="shared" ref="CM6:CV6" si="8">IF(CM7="",NA(),CM7)</f>
        <v>35.64</v>
      </c>
      <c r="CN6" s="83">
        <f t="shared" si="8"/>
        <v>36.11</v>
      </c>
      <c r="CO6" s="83">
        <f t="shared" si="8"/>
        <v>36.26</v>
      </c>
      <c r="CP6" s="83">
        <f t="shared" si="8"/>
        <v>35.32</v>
      </c>
      <c r="CQ6" s="83">
        <f t="shared" si="8"/>
        <v>34.07</v>
      </c>
      <c r="CR6" s="83">
        <f t="shared" si="8"/>
        <v>50.14</v>
      </c>
      <c r="CS6" s="83">
        <f t="shared" si="8"/>
        <v>54.83</v>
      </c>
      <c r="CT6" s="83">
        <f t="shared" si="8"/>
        <v>66.53</v>
      </c>
      <c r="CU6" s="83">
        <f t="shared" si="8"/>
        <v>52.35</v>
      </c>
      <c r="CV6" s="83">
        <f t="shared" si="8"/>
        <v>46.25</v>
      </c>
      <c r="CW6" s="75" t="str">
        <f>IF(CW7="","",IF(CW7="-","【-】","【"&amp;SUBSTITUTE(TEXT(CW7,"#,##0.00"),"-","△")&amp;"】"))</f>
        <v>【49.87】</v>
      </c>
      <c r="CX6" s="83">
        <f t="shared" ref="CX6:DG6" si="9">IF(CX7="",NA(),CX7)</f>
        <v>91.09</v>
      </c>
      <c r="CY6" s="83">
        <f t="shared" si="9"/>
        <v>91.29</v>
      </c>
      <c r="CZ6" s="83">
        <f t="shared" si="9"/>
        <v>91.55</v>
      </c>
      <c r="DA6" s="83">
        <f t="shared" si="9"/>
        <v>91.63</v>
      </c>
      <c r="DB6" s="83">
        <f t="shared" si="9"/>
        <v>91.53</v>
      </c>
      <c r="DC6" s="83">
        <f t="shared" si="9"/>
        <v>84.98</v>
      </c>
      <c r="DD6" s="83">
        <f t="shared" si="9"/>
        <v>84.7</v>
      </c>
      <c r="DE6" s="83">
        <f t="shared" si="9"/>
        <v>84.67</v>
      </c>
      <c r="DF6" s="83">
        <f t="shared" si="9"/>
        <v>84.39</v>
      </c>
      <c r="DG6" s="83">
        <f t="shared" si="9"/>
        <v>83.96</v>
      </c>
      <c r="DH6" s="75" t="str">
        <f>IF(DH7="","",IF(DH7="-","【-】","【"&amp;SUBSTITUTE(TEXT(DH7,"#,##0.00"),"-","△")&amp;"】"))</f>
        <v>【87.54】</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2.e-002</v>
      </c>
      <c r="EK6" s="83">
        <f t="shared" si="12"/>
        <v>0.25</v>
      </c>
      <c r="EL6" s="83">
        <f t="shared" si="12"/>
        <v>5.e-002</v>
      </c>
      <c r="EM6" s="83">
        <f t="shared" si="12"/>
        <v>3.e-002</v>
      </c>
      <c r="EN6" s="83">
        <f t="shared" si="12"/>
        <v>3.e-002</v>
      </c>
      <c r="EO6" s="75" t="str">
        <f>IF(EO7="","",IF(EO7="-","【-】","【"&amp;SUBSTITUTE(TEXT(EO7,"#,##0.00"),"-","△")&amp;"】"))</f>
        <v>【0.02】</v>
      </c>
    </row>
    <row r="7" spans="1:145" s="61" customFormat="1">
      <c r="A7" s="62"/>
      <c r="B7" s="68">
        <v>2023</v>
      </c>
      <c r="C7" s="68">
        <v>35246</v>
      </c>
      <c r="D7" s="68">
        <v>47</v>
      </c>
      <c r="E7" s="68">
        <v>17</v>
      </c>
      <c r="F7" s="68">
        <v>5</v>
      </c>
      <c r="G7" s="68">
        <v>0</v>
      </c>
      <c r="H7" s="68" t="s">
        <v>97</v>
      </c>
      <c r="I7" s="68" t="s">
        <v>98</v>
      </c>
      <c r="J7" s="68" t="s">
        <v>99</v>
      </c>
      <c r="K7" s="68" t="s">
        <v>100</v>
      </c>
      <c r="L7" s="68" t="s">
        <v>101</v>
      </c>
      <c r="M7" s="68" t="s">
        <v>102</v>
      </c>
      <c r="N7" s="76" t="s">
        <v>39</v>
      </c>
      <c r="O7" s="76" t="s">
        <v>103</v>
      </c>
      <c r="P7" s="76">
        <v>9.3000000000000007</v>
      </c>
      <c r="Q7" s="76">
        <v>100</v>
      </c>
      <c r="R7" s="76">
        <v>4180</v>
      </c>
      <c r="S7" s="76">
        <v>10960</v>
      </c>
      <c r="T7" s="76">
        <v>300.02999999999997</v>
      </c>
      <c r="U7" s="76">
        <v>36.53</v>
      </c>
      <c r="V7" s="76">
        <v>1004</v>
      </c>
      <c r="W7" s="76">
        <v>0.49</v>
      </c>
      <c r="X7" s="76">
        <v>2048.98</v>
      </c>
      <c r="Y7" s="76">
        <v>63.33</v>
      </c>
      <c r="Z7" s="76">
        <v>64.900000000000006</v>
      </c>
      <c r="AA7" s="76">
        <v>61.82</v>
      </c>
      <c r="AB7" s="76">
        <v>59.76</v>
      </c>
      <c r="AC7" s="76">
        <v>55.39</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1177.07</v>
      </c>
      <c r="BG7" s="76">
        <v>920.64</v>
      </c>
      <c r="BH7" s="76">
        <v>784.5</v>
      </c>
      <c r="BI7" s="76">
        <v>599.4</v>
      </c>
      <c r="BJ7" s="76">
        <v>470.83</v>
      </c>
      <c r="BK7" s="76">
        <v>826.83</v>
      </c>
      <c r="BL7" s="76">
        <v>867.83</v>
      </c>
      <c r="BM7" s="76">
        <v>791.76</v>
      </c>
      <c r="BN7" s="76">
        <v>900.82</v>
      </c>
      <c r="BO7" s="76">
        <v>839.21</v>
      </c>
      <c r="BP7" s="76">
        <v>785.1</v>
      </c>
      <c r="BQ7" s="76">
        <v>36.07</v>
      </c>
      <c r="BR7" s="76">
        <v>37.54</v>
      </c>
      <c r="BS7" s="76">
        <v>36.54</v>
      </c>
      <c r="BT7" s="76">
        <v>34.81</v>
      </c>
      <c r="BU7" s="76">
        <v>29.77</v>
      </c>
      <c r="BV7" s="76">
        <v>57.31</v>
      </c>
      <c r="BW7" s="76">
        <v>57.08</v>
      </c>
      <c r="BX7" s="76">
        <v>56.26</v>
      </c>
      <c r="BY7" s="76">
        <v>52.94</v>
      </c>
      <c r="BZ7" s="76">
        <v>52.05</v>
      </c>
      <c r="CA7" s="76">
        <v>56.93</v>
      </c>
      <c r="CB7" s="76">
        <v>520.37</v>
      </c>
      <c r="CC7" s="76">
        <v>505.73</v>
      </c>
      <c r="CD7" s="76">
        <v>530.85</v>
      </c>
      <c r="CE7" s="76">
        <v>558.44000000000005</v>
      </c>
      <c r="CF7" s="76">
        <v>612.01</v>
      </c>
      <c r="CG7" s="76">
        <v>273.52</v>
      </c>
      <c r="CH7" s="76">
        <v>274.99</v>
      </c>
      <c r="CI7" s="76">
        <v>282.08999999999997</v>
      </c>
      <c r="CJ7" s="76">
        <v>303.27999999999997</v>
      </c>
      <c r="CK7" s="76">
        <v>301.86</v>
      </c>
      <c r="CL7" s="76">
        <v>271.14999999999998</v>
      </c>
      <c r="CM7" s="76">
        <v>35.64</v>
      </c>
      <c r="CN7" s="76">
        <v>36.11</v>
      </c>
      <c r="CO7" s="76">
        <v>36.26</v>
      </c>
      <c r="CP7" s="76">
        <v>35.32</v>
      </c>
      <c r="CQ7" s="76">
        <v>34.07</v>
      </c>
      <c r="CR7" s="76">
        <v>50.14</v>
      </c>
      <c r="CS7" s="76">
        <v>54.83</v>
      </c>
      <c r="CT7" s="76">
        <v>66.53</v>
      </c>
      <c r="CU7" s="76">
        <v>52.35</v>
      </c>
      <c r="CV7" s="76">
        <v>46.25</v>
      </c>
      <c r="CW7" s="76">
        <v>49.87</v>
      </c>
      <c r="CX7" s="76">
        <v>91.09</v>
      </c>
      <c r="CY7" s="76">
        <v>91.29</v>
      </c>
      <c r="CZ7" s="76">
        <v>91.55</v>
      </c>
      <c r="DA7" s="76">
        <v>91.63</v>
      </c>
      <c r="DB7" s="76">
        <v>91.53</v>
      </c>
      <c r="DC7" s="76">
        <v>84.98</v>
      </c>
      <c r="DD7" s="76">
        <v>84.7</v>
      </c>
      <c r="DE7" s="76">
        <v>84.67</v>
      </c>
      <c r="DF7" s="76">
        <v>84.39</v>
      </c>
      <c r="DG7" s="76">
        <v>83.96</v>
      </c>
      <c r="DH7" s="76">
        <v>87.54</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2.e-002</v>
      </c>
      <c r="EK7" s="76">
        <v>0.25</v>
      </c>
      <c r="EL7" s="76">
        <v>5.e-002</v>
      </c>
      <c r="EM7" s="76">
        <v>3.e-002</v>
      </c>
      <c r="EN7" s="76">
        <v>3.e-002</v>
      </c>
      <c r="EO7" s="76">
        <v>2.e-002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柴田 秀昭</cp:lastModifiedBy>
  <dcterms:created xsi:type="dcterms:W3CDTF">2024-12-19T01:42:11Z</dcterms:created>
  <dcterms:modified xsi:type="dcterms:W3CDTF">2025-02-14T09:29:50Z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2025-02-14T09:29:50Z</vt:filetime>
  </property>
</Properties>
</file>